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terres inovia\COMMUNICATION\WEB_TERRES_INOVIA\PLATEFORME_WEB\TOURNESOL\ARTICLE_IRRIGATION\"/>
    </mc:Choice>
  </mc:AlternateContent>
  <xr:revisionPtr revIDLastSave="0" documentId="8_{B339E05E-9C29-4AE4-98A3-9D2C8B585300}" xr6:coauthVersionLast="31" xr6:coauthVersionMax="31" xr10:uidLastSave="{00000000-0000-0000-0000-000000000000}"/>
  <bookViews>
    <workbookView xWindow="0" yWindow="0" windowWidth="28800" windowHeight="10800" activeTab="2" xr2:uid="{EB791068-8526-45F5-91C6-9DAD1BF8784B}"/>
  </bookViews>
  <sheets>
    <sheet name="graphe__web_sol_sup" sheetId="2" r:id="rId1"/>
    <sheet name="graphe_web_sol_int" sheetId="3" r:id="rId2"/>
    <sheet name="Irrigation_gain_MN" sheetId="1" r:id="rId3"/>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7" i="1" l="1"/>
  <c r="M88" i="1"/>
  <c r="M82" i="1"/>
  <c r="M81" i="1"/>
  <c r="M83" i="1"/>
  <c r="M84" i="1"/>
  <c r="M85" i="1"/>
  <c r="M86" i="1"/>
  <c r="M68" i="1"/>
  <c r="M69" i="1"/>
  <c r="M70" i="1"/>
  <c r="M71" i="1"/>
  <c r="M72" i="1"/>
  <c r="M73" i="1"/>
  <c r="M74" i="1"/>
  <c r="M67" i="1"/>
  <c r="M55" i="1"/>
  <c r="M56" i="1"/>
  <c r="M57" i="1"/>
  <c r="M58" i="1"/>
  <c r="M59" i="1"/>
  <c r="M60" i="1"/>
  <c r="M61" i="1"/>
  <c r="M54" i="1"/>
  <c r="B28" i="1" l="1"/>
  <c r="K85" i="1"/>
  <c r="K84" i="1"/>
  <c r="K71" i="1"/>
  <c r="K70" i="1"/>
  <c r="K58" i="1"/>
  <c r="K57" i="1"/>
  <c r="H84" i="1"/>
  <c r="N84" i="1" s="1"/>
  <c r="H85" i="1"/>
  <c r="N85" i="1" s="1"/>
  <c r="H70" i="1"/>
  <c r="H71" i="1"/>
  <c r="H57" i="1"/>
  <c r="H58" i="1"/>
  <c r="N58" i="1" s="1"/>
  <c r="D31" i="1"/>
  <c r="D30" i="1"/>
  <c r="C30" i="1"/>
  <c r="C31" i="1"/>
  <c r="B31" i="1"/>
  <c r="B30" i="1"/>
  <c r="N71" i="1" l="1"/>
  <c r="N70" i="1"/>
  <c r="N57" i="1"/>
  <c r="D34" i="1" l="1"/>
  <c r="D33" i="1"/>
  <c r="C34" i="1"/>
  <c r="C33" i="1"/>
  <c r="B34" i="1"/>
  <c r="B33" i="1"/>
  <c r="H86" i="1" l="1"/>
  <c r="H83" i="1"/>
  <c r="H88" i="1"/>
  <c r="H87" i="1"/>
  <c r="H82" i="1"/>
  <c r="H81" i="1"/>
  <c r="H55" i="1" l="1"/>
  <c r="H56" i="1"/>
  <c r="H59" i="1"/>
  <c r="H60" i="1"/>
  <c r="H61" i="1"/>
  <c r="H68" i="1"/>
  <c r="H69" i="1"/>
  <c r="H72" i="1"/>
  <c r="H73" i="1"/>
  <c r="H74" i="1"/>
  <c r="C37" i="1"/>
  <c r="D37" i="1"/>
  <c r="B37" i="1"/>
  <c r="H48" i="1"/>
  <c r="K74" i="1" l="1"/>
  <c r="N74" i="1" s="1"/>
  <c r="K88" i="1"/>
  <c r="N88" i="1" s="1"/>
  <c r="K61" i="1"/>
  <c r="N61" i="1" s="1"/>
  <c r="H67" i="1"/>
  <c r="H54" i="1" l="1"/>
  <c r="H42" i="1" l="1"/>
  <c r="H43" i="1"/>
  <c r="K83" i="1" l="1"/>
  <c r="N83" i="1" s="1"/>
  <c r="K69" i="1"/>
  <c r="N69" i="1" s="1"/>
  <c r="K56" i="1"/>
  <c r="N56" i="1" s="1"/>
  <c r="K82" i="1"/>
  <c r="N82" i="1" s="1"/>
  <c r="K68" i="1"/>
  <c r="N68" i="1" s="1"/>
  <c r="K55" i="1"/>
  <c r="N55" i="1" s="1"/>
  <c r="H41" i="1"/>
  <c r="H47" i="1"/>
  <c r="H46" i="1"/>
  <c r="K60" i="1" l="1"/>
  <c r="N60" i="1" s="1"/>
  <c r="K87" i="1"/>
  <c r="N87" i="1" s="1"/>
  <c r="K73" i="1"/>
  <c r="N73" i="1" s="1"/>
  <c r="K54" i="1"/>
  <c r="N54" i="1" s="1"/>
  <c r="K81" i="1"/>
  <c r="N81" i="1" s="1"/>
  <c r="K67" i="1"/>
  <c r="K72" i="1"/>
  <c r="N72" i="1" s="1"/>
  <c r="K59" i="1"/>
  <c r="N59" i="1" s="1"/>
  <c r="K86" i="1"/>
  <c r="N86" i="1" s="1"/>
  <c r="N67" i="1"/>
  <c r="C36" i="1"/>
  <c r="D36" i="1"/>
  <c r="B36" i="1"/>
  <c r="C35" i="1" l="1"/>
  <c r="D35" i="1"/>
  <c r="B35" i="1"/>
  <c r="D32" i="1" l="1"/>
  <c r="C32" i="1"/>
  <c r="B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 LECOMTE</author>
  </authors>
  <commentList>
    <comment ref="A11" authorId="0" shapeId="0" xr:uid="{73E2A0BF-07B5-481D-AA8B-F6327A6B1BC7}">
      <text>
        <r>
          <rPr>
            <b/>
            <sz val="9"/>
            <color indexed="81"/>
            <rFont val="Tahoma"/>
            <family val="2"/>
          </rPr>
          <t>Vincent LECOMTE:</t>
        </r>
        <r>
          <rPr>
            <sz val="9"/>
            <color indexed="81"/>
            <rFont val="Tahoma"/>
            <family val="2"/>
          </rPr>
          <t xml:space="preserve">
Références trouvées dans la bilbio d'Arvalis ; à conforter par expertise régionale</t>
        </r>
      </text>
    </comment>
  </commentList>
</comments>
</file>

<file path=xl/sharedStrings.xml><?xml version="1.0" encoding="utf-8"?>
<sst xmlns="http://schemas.openxmlformats.org/spreadsheetml/2006/main" count="167" uniqueCount="76">
  <si>
    <t>Tournesol</t>
  </si>
  <si>
    <t>Soja</t>
  </si>
  <si>
    <t>Maïs</t>
  </si>
  <si>
    <t>Sol superficiel</t>
  </si>
  <si>
    <t>Sol intermédiaire</t>
  </si>
  <si>
    <t>Sol profond</t>
  </si>
  <si>
    <t>Prix de vente (€/t)</t>
  </si>
  <si>
    <r>
      <t>Coût de l'eau (€/m</t>
    </r>
    <r>
      <rPr>
        <sz val="11"/>
        <color theme="1"/>
        <rFont val="Calibri"/>
        <family val="2"/>
      </rPr>
      <t>³)</t>
    </r>
  </si>
  <si>
    <t>Dose d'irrigation (mm)</t>
  </si>
  <si>
    <t>mm d'irrigation (€/ha)</t>
  </si>
  <si>
    <t>Sorgho</t>
  </si>
  <si>
    <t xml:space="preserve">Gain de marge  pour </t>
  </si>
  <si>
    <t>Moyenne</t>
  </si>
  <si>
    <t>Marge OS + frais de transport (€/t)</t>
  </si>
  <si>
    <t>TO et SJ</t>
  </si>
  <si>
    <t>Tournesol linoléique</t>
  </si>
  <si>
    <t>Tournesol oléique</t>
  </si>
  <si>
    <t>Hypothèses :</t>
  </si>
  <si>
    <t>Moyennes de cotations Agritel du 01/07/N au 30/06/N+1</t>
  </si>
  <si>
    <t>Irrigation le plus souvent restrictive en maïs et soja ; égale ou proche de besoins optimaux en tournesol et sorgho</t>
  </si>
  <si>
    <t>Prix producteurs estimés  (=cotations via Agritel - [marge OS- frais de transport])</t>
  </si>
  <si>
    <t>cellule modifiable</t>
  </si>
  <si>
    <t>Rendement de référence en "sec" (q/ha)</t>
  </si>
  <si>
    <t>Charges opérationnelles indicatives (€/ha)</t>
  </si>
  <si>
    <t>Marge brute de référence en "sec" (€/ha)</t>
  </si>
  <si>
    <t>Gain de marge (€/ha)</t>
  </si>
  <si>
    <t>Marge brute indicative en "sec" (€/ha)</t>
  </si>
  <si>
    <t>Marge brute indicative en irrigué avec 100 mm (€/ha)</t>
  </si>
  <si>
    <t xml:space="preserve">Gains de marge grâce à 100 mm d'irrigation et marges brutes comparées en SOL SUPERFICIEL </t>
  </si>
  <si>
    <t>Charges opérationnelles* indicatives (€/ha)</t>
  </si>
  <si>
    <t>* hors charges d'irrigation</t>
  </si>
  <si>
    <t>Orge de printemps</t>
  </si>
  <si>
    <t>Orge brassicole</t>
  </si>
  <si>
    <t>Orge de printemps brassicole</t>
  </si>
  <si>
    <t>Version 2</t>
  </si>
  <si>
    <t>MG, SG et OB</t>
  </si>
  <si>
    <t>Contexte Prix 2013</t>
  </si>
  <si>
    <t>Contexte Prix 2014</t>
  </si>
  <si>
    <t>Contexte Prix 2015</t>
  </si>
  <si>
    <t>Contexte Prix 2016</t>
  </si>
  <si>
    <t>Contexte Prix 2017</t>
  </si>
  <si>
    <t>Contexte Prix 2018</t>
  </si>
  <si>
    <t>Source Arvalis pour les gains de rendement en q/ha/100 mm en maïs, sorgho et orge de printemps</t>
  </si>
  <si>
    <t>Réserve Utile indicative (mm)</t>
  </si>
  <si>
    <t>Gain de rendement indicatif moyen grâce à l'irrigation (q/ha/100 mm)*</t>
  </si>
  <si>
    <t>Marge brute indicative en irrigué avec 70 mm (€/ha)</t>
  </si>
  <si>
    <t>Irrigation restrictive en maïs et soja ; proche de besoins optimaux en tournesol, sorgho et orge de printemps</t>
  </si>
  <si>
    <r>
      <t xml:space="preserve">Gains de marge grâce à </t>
    </r>
    <r>
      <rPr>
        <b/>
        <sz val="12"/>
        <color theme="8" tint="-0.249977111117893"/>
        <rFont val="Calibri"/>
        <family val="2"/>
        <scheme val="minor"/>
      </rPr>
      <t>100 mm</t>
    </r>
    <r>
      <rPr>
        <b/>
        <sz val="12"/>
        <color rgb="FFC00000"/>
        <rFont val="Calibri"/>
        <family val="2"/>
        <scheme val="minor"/>
      </rPr>
      <t xml:space="preserve"> </t>
    </r>
    <r>
      <rPr>
        <b/>
        <sz val="12"/>
        <color theme="1"/>
        <rFont val="Calibri"/>
        <family val="2"/>
        <scheme val="minor"/>
      </rPr>
      <t>d'irrigation et marges brutes comparées en SOL INTERMEDIAIRE</t>
    </r>
  </si>
  <si>
    <r>
      <t xml:space="preserve">Gains de marge grâce à </t>
    </r>
    <r>
      <rPr>
        <b/>
        <sz val="12"/>
        <color theme="8" tint="-0.249977111117893"/>
        <rFont val="Calibri"/>
        <family val="2"/>
        <scheme val="minor"/>
      </rPr>
      <t>70 mm</t>
    </r>
    <r>
      <rPr>
        <b/>
        <sz val="12"/>
        <color theme="1"/>
        <rFont val="Calibri"/>
        <family val="2"/>
        <scheme val="minor"/>
      </rPr>
      <t xml:space="preserve"> d'irrigation et marges brutes comparées en SOL INTERMEDIAIRE</t>
    </r>
  </si>
  <si>
    <t>Pois de printemps</t>
  </si>
  <si>
    <t>Pois protéagineux fourrager</t>
  </si>
  <si>
    <t>Pois de printemps fourrager (AA)</t>
  </si>
  <si>
    <t>*valeur indicative combinant fonction de production (rendement en fonction du rapport ETR/ETM)  et fréquence de valorisation de l'apport d'eau dépendant des besoins en eau de l'espèce, de la profondeur de sol et du climat</t>
  </si>
  <si>
    <t>Pois fourrager</t>
  </si>
  <si>
    <t>Pois de printemps AH (pois jaune)</t>
  </si>
  <si>
    <t>V. Lecomte, Terres Inovia, le 08/01/2019</t>
  </si>
  <si>
    <t>Pois protéagineux AH (pois jaune)</t>
  </si>
  <si>
    <r>
      <t>Irriguer avec des volumes limités (</t>
    </r>
    <r>
      <rPr>
        <b/>
        <sz val="14"/>
        <color rgb="FF7030A0"/>
        <rFont val="Calibri"/>
        <family val="2"/>
      </rPr>
      <t xml:space="preserve">≤ 100 mm) </t>
    </r>
    <r>
      <rPr>
        <b/>
        <sz val="14"/>
        <color rgb="FF7030A0"/>
        <rFont val="Calibri"/>
        <family val="2"/>
        <scheme val="minor"/>
      </rPr>
      <t>: comparaison de marges entre six cultures de printemps et d'été</t>
    </r>
  </si>
  <si>
    <t>Irrigation restrictive en maïs et soja ; égale ou proche de besoins optimaux en tournesol, sorgho, pois et orge de printemps</t>
  </si>
  <si>
    <t>Rendement en irrigué (q/ha)</t>
  </si>
  <si>
    <t>Gain de rendement  pour 100 mm d'irrigation (q/ha)</t>
  </si>
  <si>
    <t>Gain de rendement pour 70 mm d'irrigation (q/ha)</t>
  </si>
  <si>
    <t>Gain de rendement pour 100 mm d'irrigation (q/ha)</t>
  </si>
  <si>
    <t>AA : Alimentation Animale</t>
  </si>
  <si>
    <t>Rendement en irrigué (100 mm) en q/ha</t>
  </si>
  <si>
    <t>Prix moyen de vente (€/t)</t>
  </si>
  <si>
    <t>SOLS SUPERFICIELS</t>
  </si>
  <si>
    <t>Pois de printemps (fourrager)</t>
  </si>
  <si>
    <t>Marge brute indicative en conduite sèche (€/ha)</t>
  </si>
  <si>
    <t>Pois de printemps  (jaune)</t>
  </si>
  <si>
    <t>SOLS INTERMEDIAIRES</t>
  </si>
  <si>
    <t>Gain de marge permis par une irrigation totale de 100 mm (€/ha)</t>
  </si>
  <si>
    <t>A mettre en forme pour le lien</t>
  </si>
  <si>
    <t>* hors irrigation chiffrée à 150 €/ha dans cette simulation</t>
  </si>
  <si>
    <t>Commentaires</t>
  </si>
  <si>
    <t>prix intégrant à la fois pois jaune sous contrat pour AH comme ingrédiant (production sous contrant avec des Ets comme Roquette, sans doute le mieux rémunéré) et pour l'export en AH vers Inde en particulier (le prix de celui-ci est à + 10€/t par rapport au pois fourrager au départ de l'Eure-et-Loire mais à + 20 €/t sur des zones de production plus proches du port de Rouen)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</si>
</sst>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font>
    <font>
      <b/>
      <sz val="11"/>
      <color theme="1"/>
      <name val="Calibri"/>
      <family val="2"/>
      <scheme val="minor"/>
    </font>
    <font>
      <b/>
      <sz val="12"/>
      <color theme="1"/>
      <name val="Calibri"/>
      <family val="2"/>
      <scheme val="minor"/>
    </font>
    <font>
      <b/>
      <sz val="11"/>
      <color rgb="FF002060"/>
      <name val="Calibri"/>
      <family val="2"/>
      <scheme val="minor"/>
    </font>
    <font>
      <sz val="8"/>
      <name val="Arial"/>
      <family val="2"/>
    </font>
    <font>
      <b/>
      <sz val="14"/>
      <color rgb="FF7030A0"/>
      <name val="Calibri"/>
      <family val="2"/>
      <scheme val="minor"/>
    </font>
    <font>
      <b/>
      <sz val="14"/>
      <color rgb="FF7030A0"/>
      <name val="Calibri"/>
      <family val="2"/>
    </font>
    <font>
      <sz val="11"/>
      <color rgb="FF7030A0"/>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sz val="9"/>
      <color indexed="81"/>
      <name val="Tahoma"/>
      <family val="2"/>
    </font>
    <font>
      <b/>
      <sz val="9"/>
      <color indexed="81"/>
      <name val="Tahoma"/>
      <family val="2"/>
    </font>
    <font>
      <b/>
      <sz val="12"/>
      <color rgb="FFC00000"/>
      <name val="Calibri"/>
      <family val="2"/>
      <scheme val="minor"/>
    </font>
    <font>
      <b/>
      <sz val="12"/>
      <color theme="8" tint="-0.249977111117893"/>
      <name val="Calibri"/>
      <family val="2"/>
      <scheme val="minor"/>
    </font>
    <font>
      <b/>
      <i/>
      <sz val="11"/>
      <color theme="1"/>
      <name val="Calibri"/>
      <family val="2"/>
      <scheme val="minor"/>
    </font>
    <font>
      <b/>
      <i/>
      <sz val="11"/>
      <color theme="0"/>
      <name val="Calibri"/>
      <family val="2"/>
      <scheme val="minor"/>
    </font>
    <font>
      <b/>
      <sz val="14"/>
      <color theme="1"/>
      <name val="Calibri"/>
      <family val="2"/>
      <scheme val="minor"/>
    </font>
    <font>
      <b/>
      <sz val="11"/>
      <color rgb="FF00B050"/>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CCFF99"/>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5" fillId="0" borderId="0"/>
  </cellStyleXfs>
  <cellXfs count="86">
    <xf numFmtId="0" fontId="0" fillId="0" borderId="0" xfId="0"/>
    <xf numFmtId="0" fontId="2"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1" fillId="0" borderId="0" xfId="0" applyFont="1"/>
    <xf numFmtId="0" fontId="2" fillId="0" borderId="0" xfId="0" applyFont="1" applyBorder="1" applyAlignment="1">
      <alignment horizontal="center" vertical="center" wrapText="1"/>
    </xf>
    <xf numFmtId="0" fontId="2" fillId="3" borderId="4"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2" fillId="0" borderId="1" xfId="0" applyFont="1" applyBorder="1" applyAlignment="1">
      <alignment vertical="center"/>
    </xf>
    <xf numFmtId="0" fontId="18" fillId="0" borderId="1" xfId="0" applyFont="1" applyBorder="1" applyAlignment="1">
      <alignment vertical="center"/>
    </xf>
    <xf numFmtId="0" fontId="0" fillId="3" borderId="1" xfId="0" applyFill="1" applyBorder="1" applyAlignment="1">
      <alignment horizontal="center" vertical="center"/>
    </xf>
    <xf numFmtId="0" fontId="0" fillId="8" borderId="1" xfId="0" applyFill="1" applyBorder="1" applyAlignment="1">
      <alignment horizontal="center" vertical="center"/>
    </xf>
    <xf numFmtId="0" fontId="10" fillId="7"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8"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0" fillId="0" borderId="1" xfId="0" applyBorder="1"/>
    <xf numFmtId="1" fontId="0" fillId="0" borderId="1" xfId="0" applyNumberFormat="1" applyBorder="1"/>
    <xf numFmtId="0" fontId="20" fillId="0" borderId="0" xfId="0" applyFont="1" applyAlignment="1">
      <alignment horizontal="left"/>
    </xf>
    <xf numFmtId="0" fontId="21" fillId="10" borderId="0" xfId="0" applyFont="1" applyFill="1" applyAlignment="1">
      <alignment horizontal="center"/>
    </xf>
    <xf numFmtId="1" fontId="0" fillId="0" borderId="1" xfId="0" applyNumberFormat="1" applyFont="1" applyBorder="1" applyAlignment="1">
      <alignment horizontal="center" vertical="center" wrapText="1"/>
    </xf>
    <xf numFmtId="0" fontId="6" fillId="5" borderId="0" xfId="0" applyFont="1" applyFill="1" applyAlignment="1">
      <alignment vertical="center"/>
    </xf>
    <xf numFmtId="0" fontId="8" fillId="5" borderId="0" xfId="0" applyFont="1" applyFill="1" applyAlignment="1">
      <alignment horizontal="center" vertical="center"/>
    </xf>
    <xf numFmtId="0" fontId="8" fillId="5" borderId="0" xfId="0" applyFont="1" applyFill="1" applyAlignment="1">
      <alignment vertical="center"/>
    </xf>
    <xf numFmtId="0" fontId="0" fillId="6" borderId="0" xfId="0" applyFill="1" applyAlignment="1">
      <alignment vertical="center"/>
    </xf>
    <xf numFmtId="0" fontId="0" fillId="0" borderId="0" xfId="0" applyAlignment="1">
      <alignment vertical="center"/>
    </xf>
    <xf numFmtId="0" fontId="0" fillId="10" borderId="0" xfId="0" applyFill="1" applyAlignment="1">
      <alignment horizontal="center" vertical="center"/>
    </xf>
    <xf numFmtId="0" fontId="8" fillId="4" borderId="0" xfId="0" applyFont="1" applyFill="1" applyAlignment="1">
      <alignment horizontal="center" vertical="center"/>
    </xf>
    <xf numFmtId="0" fontId="8" fillId="4" borderId="0" xfId="0" applyFont="1" applyFill="1" applyAlignment="1">
      <alignment vertical="center"/>
    </xf>
    <xf numFmtId="0" fontId="0" fillId="4" borderId="0" xfId="0" applyFill="1" applyAlignment="1">
      <alignment vertical="center"/>
    </xf>
    <xf numFmtId="0" fontId="3" fillId="0" borderId="0" xfId="0" applyFont="1" applyAlignment="1">
      <alignment vertical="center"/>
    </xf>
    <xf numFmtId="0" fontId="0" fillId="0" borderId="0" xfId="0" applyAlignment="1">
      <alignment horizontal="center" vertical="center"/>
    </xf>
    <xf numFmtId="0" fontId="4" fillId="2" borderId="1" xfId="0" applyFont="1" applyFill="1" applyBorder="1" applyAlignment="1">
      <alignment vertical="center"/>
    </xf>
    <xf numFmtId="0" fontId="4" fillId="10" borderId="1" xfId="0" applyFont="1" applyFill="1" applyBorder="1" applyAlignment="1">
      <alignment horizontal="center" vertical="center"/>
    </xf>
    <xf numFmtId="0" fontId="0" fillId="9" borderId="1" xfId="0" applyFill="1" applyBorder="1" applyAlignment="1">
      <alignment vertical="center"/>
    </xf>
    <xf numFmtId="1" fontId="0" fillId="10" borderId="1" xfId="0" applyNumberFormat="1" applyFill="1" applyBorder="1" applyAlignment="1">
      <alignment horizontal="center" vertical="center"/>
    </xf>
    <xf numFmtId="0" fontId="3" fillId="0" borderId="0" xfId="0" applyFont="1" applyAlignment="1">
      <alignment horizontal="center" vertical="center"/>
    </xf>
    <xf numFmtId="1" fontId="0" fillId="3" borderId="1" xfId="0" applyNumberFormat="1" applyFill="1" applyBorder="1" applyAlignment="1">
      <alignment horizontal="center" vertical="center"/>
    </xf>
    <xf numFmtId="1" fontId="0" fillId="8" borderId="1" xfId="0" applyNumberFormat="1" applyFill="1" applyBorder="1" applyAlignment="1">
      <alignment horizontal="center" vertical="center"/>
    </xf>
    <xf numFmtId="1" fontId="0" fillId="7" borderId="1" xfId="0" applyNumberFormat="1" applyFont="1" applyFill="1" applyBorder="1" applyAlignment="1">
      <alignment horizontal="center" vertical="center"/>
    </xf>
    <xf numFmtId="0" fontId="2" fillId="0" borderId="0" xfId="0" applyFont="1" applyAlignment="1">
      <alignment vertical="center"/>
    </xf>
    <xf numFmtId="0" fontId="11" fillId="0" borderId="1" xfId="0" applyFont="1" applyFill="1" applyBorder="1" applyAlignment="1">
      <alignment horizontal="center" vertical="center"/>
    </xf>
    <xf numFmtId="1" fontId="0" fillId="0" borderId="1" xfId="0" applyNumberFormat="1" applyBorder="1" applyAlignment="1">
      <alignment horizontal="center" vertical="center"/>
    </xf>
    <xf numFmtId="1" fontId="2" fillId="0" borderId="1" xfId="0" applyNumberFormat="1" applyFont="1" applyBorder="1" applyAlignment="1">
      <alignment horizontal="center" vertical="center"/>
    </xf>
    <xf numFmtId="1" fontId="2" fillId="0" borderId="0"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vertical="center"/>
    </xf>
    <xf numFmtId="0" fontId="13" fillId="0" borderId="0" xfId="0" applyFont="1" applyAlignment="1">
      <alignment vertical="center"/>
    </xf>
    <xf numFmtId="0" fontId="2" fillId="3" borderId="1" xfId="0" applyFont="1" applyFill="1" applyBorder="1" applyAlignment="1">
      <alignment vertical="center"/>
    </xf>
    <xf numFmtId="1" fontId="2" fillId="3" borderId="1" xfId="0" applyNumberFormat="1" applyFont="1" applyFill="1" applyBorder="1" applyAlignment="1">
      <alignment horizontal="center" vertical="center"/>
    </xf>
    <xf numFmtId="1" fontId="2" fillId="10"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1" fontId="2" fillId="10" borderId="5" xfId="0" applyNumberFormat="1" applyFont="1" applyFill="1" applyBorder="1" applyAlignment="1">
      <alignment horizontal="center" vertical="center"/>
    </xf>
    <xf numFmtId="0" fontId="11" fillId="0" borderId="7" xfId="0" applyFont="1" applyFill="1" applyBorder="1" applyAlignment="1">
      <alignment vertical="center"/>
    </xf>
    <xf numFmtId="1" fontId="0" fillId="0" borderId="0" xfId="0" applyNumberFormat="1" applyAlignment="1">
      <alignment vertical="center"/>
    </xf>
    <xf numFmtId="0" fontId="2" fillId="8" borderId="1" xfId="0" applyFont="1" applyFill="1" applyBorder="1" applyAlignment="1">
      <alignment vertical="center"/>
    </xf>
    <xf numFmtId="1" fontId="2" fillId="8" borderId="1" xfId="0" applyNumberFormat="1" applyFont="1" applyFill="1" applyBorder="1" applyAlignment="1">
      <alignment horizontal="center" vertical="center"/>
    </xf>
    <xf numFmtId="1" fontId="4" fillId="8" borderId="1" xfId="0" applyNumberFormat="1" applyFont="1" applyFill="1" applyBorder="1" applyAlignment="1">
      <alignment horizontal="center" vertical="center"/>
    </xf>
    <xf numFmtId="0" fontId="11" fillId="0" borderId="2" xfId="0" applyFont="1" applyFill="1" applyBorder="1" applyAlignment="1">
      <alignment vertical="center"/>
    </xf>
    <xf numFmtId="0" fontId="11" fillId="0" borderId="8" xfId="0" applyFont="1" applyFill="1"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12" fillId="3" borderId="5" xfId="0" applyFont="1" applyFill="1" applyBorder="1" applyAlignment="1">
      <alignment vertical="center"/>
    </xf>
    <xf numFmtId="0" fontId="0" fillId="0" borderId="6" xfId="0" applyBorder="1" applyAlignment="1">
      <alignmen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8" borderId="3" xfId="0" applyFont="1" applyFill="1" applyBorder="1" applyAlignment="1">
      <alignment horizontal="center" vertical="center"/>
    </xf>
    <xf numFmtId="0" fontId="2" fillId="8" borderId="3" xfId="0" applyFont="1" applyFill="1" applyBorder="1" applyAlignment="1">
      <alignment vertical="center"/>
    </xf>
    <xf numFmtId="0" fontId="2" fillId="8" borderId="4" xfId="0" applyFont="1" applyFill="1" applyBorder="1" applyAlignment="1">
      <alignment vertical="center"/>
    </xf>
    <xf numFmtId="0" fontId="12" fillId="8" borderId="5" xfId="0" applyFont="1" applyFill="1" applyBorder="1" applyAlignment="1">
      <alignment vertical="center"/>
    </xf>
    <xf numFmtId="0" fontId="0" fillId="8" borderId="6" xfId="0" applyFill="1" applyBorder="1" applyAlignment="1">
      <alignment vertical="center"/>
    </xf>
    <xf numFmtId="0" fontId="2" fillId="8"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cellXfs>
  <cellStyles count="2">
    <cellStyle name="Normal" xfId="0" builtinId="0"/>
    <cellStyle name="Normal 3" xfId="1" xr:uid="{22A8CAD1-762F-40FE-99BB-FB41AD8B5ADF}"/>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En sol superficiel  :</a:t>
            </a:r>
            <a:r>
              <a:rPr lang="fr-FR" b="1" baseline="0"/>
              <a:t> marges simulées comparées en sec et irrigué (100 mm)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graphe__web_sol_sup!$A$3</c:f>
              <c:strCache>
                <c:ptCount val="1"/>
                <c:pt idx="0">
                  <c:v>Marge brute indicative en conduite sèche (€/ha)</c:v>
                </c:pt>
              </c:strCache>
            </c:strRef>
          </c:tx>
          <c:spPr>
            <a:solidFill>
              <a:schemeClr val="accent4">
                <a:lumMod val="60000"/>
                <a:lumOff val="40000"/>
              </a:schemeClr>
            </a:solidFill>
            <a:ln>
              <a:noFill/>
            </a:ln>
            <a:effectLst/>
          </c:spPr>
          <c:invertIfNegative val="0"/>
          <c:cat>
            <c:strRef>
              <c:f>graphe__web_sol_sup!$B$2:$I$2</c:f>
              <c:strCache>
                <c:ptCount val="8"/>
                <c:pt idx="0">
                  <c:v>Tournesol linoléique</c:v>
                </c:pt>
                <c:pt idx="1">
                  <c:v>Tournesol oléique</c:v>
                </c:pt>
                <c:pt idx="2">
                  <c:v>Soja</c:v>
                </c:pt>
                <c:pt idx="3">
                  <c:v>Pois de printemps (fourrager)</c:v>
                </c:pt>
                <c:pt idx="4">
                  <c:v>Pois de printemps  (jaune)</c:v>
                </c:pt>
                <c:pt idx="5">
                  <c:v>Maïs</c:v>
                </c:pt>
                <c:pt idx="6">
                  <c:v>Sorgho</c:v>
                </c:pt>
                <c:pt idx="7">
                  <c:v>Orge de printemps brassicole</c:v>
                </c:pt>
              </c:strCache>
            </c:strRef>
          </c:cat>
          <c:val>
            <c:numRef>
              <c:f>graphe__web_sol_sup!$B$3:$I$3</c:f>
              <c:numCache>
                <c:formatCode>0</c:formatCode>
                <c:ptCount val="8"/>
                <c:pt idx="0">
                  <c:v>284.44444444444446</c:v>
                </c:pt>
                <c:pt idx="1">
                  <c:v>353.77777777777771</c:v>
                </c:pt>
                <c:pt idx="2">
                  <c:v>203.86666666666667</c:v>
                </c:pt>
                <c:pt idx="3">
                  <c:v>282.5</c:v>
                </c:pt>
                <c:pt idx="4">
                  <c:v>387.5</c:v>
                </c:pt>
                <c:pt idx="5">
                  <c:v>121.79999999999995</c:v>
                </c:pt>
                <c:pt idx="6">
                  <c:v>254.97777777777776</c:v>
                </c:pt>
                <c:pt idx="7">
                  <c:v>448.83333333333337</c:v>
                </c:pt>
              </c:numCache>
            </c:numRef>
          </c:val>
          <c:extLst>
            <c:ext xmlns:c16="http://schemas.microsoft.com/office/drawing/2014/chart" uri="{C3380CC4-5D6E-409C-BE32-E72D297353CC}">
              <c16:uniqueId val="{00000000-26A0-416F-9164-6A24F9F89B92}"/>
            </c:ext>
          </c:extLst>
        </c:ser>
        <c:ser>
          <c:idx val="1"/>
          <c:order val="1"/>
          <c:tx>
            <c:strRef>
              <c:f>graphe__web_sol_sup!$A$4</c:f>
              <c:strCache>
                <c:ptCount val="1"/>
                <c:pt idx="0">
                  <c:v>Gain de marge permis par une irrigation totale de 100 mm (€/ha)</c:v>
                </c:pt>
              </c:strCache>
            </c:strRef>
          </c:tx>
          <c:spPr>
            <a:solidFill>
              <a:srgbClr val="0070C0"/>
            </a:solidFill>
            <a:ln>
              <a:noFill/>
            </a:ln>
            <a:effectLst/>
          </c:spPr>
          <c:invertIfNegative val="0"/>
          <c:cat>
            <c:strRef>
              <c:f>graphe__web_sol_sup!$B$2:$I$2</c:f>
              <c:strCache>
                <c:ptCount val="8"/>
                <c:pt idx="0">
                  <c:v>Tournesol linoléique</c:v>
                </c:pt>
                <c:pt idx="1">
                  <c:v>Tournesol oléique</c:v>
                </c:pt>
                <c:pt idx="2">
                  <c:v>Soja</c:v>
                </c:pt>
                <c:pt idx="3">
                  <c:v>Pois de printemps (fourrager)</c:v>
                </c:pt>
                <c:pt idx="4">
                  <c:v>Pois de printemps  (jaune)</c:v>
                </c:pt>
                <c:pt idx="5">
                  <c:v>Maïs</c:v>
                </c:pt>
                <c:pt idx="6">
                  <c:v>Sorgho</c:v>
                </c:pt>
                <c:pt idx="7">
                  <c:v>Orge de printemps brassicole</c:v>
                </c:pt>
              </c:strCache>
            </c:strRef>
          </c:cat>
          <c:val>
            <c:numRef>
              <c:f>graphe__web_sol_sup!$B$4:$I$4</c:f>
              <c:numCache>
                <c:formatCode>0</c:formatCode>
                <c:ptCount val="8"/>
                <c:pt idx="0">
                  <c:v>230.66666666666666</c:v>
                </c:pt>
                <c:pt idx="1">
                  <c:v>272.33333333333331</c:v>
                </c:pt>
                <c:pt idx="2">
                  <c:v>196.16666666666666</c:v>
                </c:pt>
                <c:pt idx="3">
                  <c:v>200.66666666666666</c:v>
                </c:pt>
                <c:pt idx="4">
                  <c:v>254.66666666666666</c:v>
                </c:pt>
                <c:pt idx="5">
                  <c:v>265</c:v>
                </c:pt>
                <c:pt idx="6">
                  <c:v>183.66666666666666</c:v>
                </c:pt>
                <c:pt idx="7">
                  <c:v>315.83333333333331</c:v>
                </c:pt>
              </c:numCache>
            </c:numRef>
          </c:val>
          <c:extLst>
            <c:ext xmlns:c16="http://schemas.microsoft.com/office/drawing/2014/chart" uri="{C3380CC4-5D6E-409C-BE32-E72D297353CC}">
              <c16:uniqueId val="{00000001-26A0-416F-9164-6A24F9F89B92}"/>
            </c:ext>
          </c:extLst>
        </c:ser>
        <c:dLbls>
          <c:showLegendKey val="0"/>
          <c:showVal val="0"/>
          <c:showCatName val="0"/>
          <c:showSerName val="0"/>
          <c:showPercent val="0"/>
          <c:showBubbleSize val="0"/>
        </c:dLbls>
        <c:gapWidth val="150"/>
        <c:overlap val="100"/>
        <c:axId val="502180496"/>
        <c:axId val="502181152"/>
      </c:barChart>
      <c:catAx>
        <c:axId val="50218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502181152"/>
        <c:crosses val="autoZero"/>
        <c:auto val="1"/>
        <c:lblAlgn val="ctr"/>
        <c:lblOffset val="100"/>
        <c:noMultiLvlLbl val="0"/>
      </c:catAx>
      <c:valAx>
        <c:axId val="502181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Marge brute (€/ha)</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50218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En sol intermédiaire  :</a:t>
            </a:r>
            <a:r>
              <a:rPr lang="fr-FR" b="1" baseline="0"/>
              <a:t> marges simulées comparées en sec et irrigué (100 mm)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9.3634593701989913E-2"/>
          <c:y val="9.5785440613026837E-2"/>
          <c:w val="0.90212811910491586"/>
          <c:h val="0.70773363099727482"/>
        </c:manualLayout>
      </c:layout>
      <c:barChart>
        <c:barDir val="col"/>
        <c:grouping val="stacked"/>
        <c:varyColors val="0"/>
        <c:ser>
          <c:idx val="0"/>
          <c:order val="0"/>
          <c:tx>
            <c:strRef>
              <c:f>graphe_web_sol_int!$A$3</c:f>
              <c:strCache>
                <c:ptCount val="1"/>
                <c:pt idx="0">
                  <c:v>Marge brute indicative en conduite sèche (€/ha)</c:v>
                </c:pt>
              </c:strCache>
            </c:strRef>
          </c:tx>
          <c:spPr>
            <a:solidFill>
              <a:schemeClr val="accent4">
                <a:lumMod val="60000"/>
                <a:lumOff val="40000"/>
              </a:schemeClr>
            </a:solidFill>
            <a:ln>
              <a:noFill/>
            </a:ln>
            <a:effectLst/>
          </c:spPr>
          <c:invertIfNegative val="0"/>
          <c:cat>
            <c:strRef>
              <c:f>graphe_web_sol_int!$B$2:$I$2</c:f>
              <c:strCache>
                <c:ptCount val="8"/>
                <c:pt idx="0">
                  <c:v>Tournesol linoléique</c:v>
                </c:pt>
                <c:pt idx="1">
                  <c:v>Tournesol oléique</c:v>
                </c:pt>
                <c:pt idx="2">
                  <c:v>Soja</c:v>
                </c:pt>
                <c:pt idx="3">
                  <c:v>Pois de printemps (fourrager)</c:v>
                </c:pt>
                <c:pt idx="4">
                  <c:v>Pois de printemps  (jaune)</c:v>
                </c:pt>
                <c:pt idx="5">
                  <c:v>Maïs</c:v>
                </c:pt>
                <c:pt idx="6">
                  <c:v>Sorgho</c:v>
                </c:pt>
                <c:pt idx="7">
                  <c:v>Orge de printemps brassicole</c:v>
                </c:pt>
              </c:strCache>
            </c:strRef>
          </c:cat>
          <c:val>
            <c:numRef>
              <c:f>graphe_web_sol_int!$B$3:$I$3</c:f>
              <c:numCache>
                <c:formatCode>0</c:formatCode>
                <c:ptCount val="8"/>
                <c:pt idx="0">
                  <c:v>443.05555555555554</c:v>
                </c:pt>
                <c:pt idx="1">
                  <c:v>529.72222222222206</c:v>
                </c:pt>
                <c:pt idx="2">
                  <c:v>411.56666666666672</c:v>
                </c:pt>
                <c:pt idx="3">
                  <c:v>380</c:v>
                </c:pt>
                <c:pt idx="4">
                  <c:v>500</c:v>
                </c:pt>
                <c:pt idx="5">
                  <c:v>398.15555555555545</c:v>
                </c:pt>
                <c:pt idx="6">
                  <c:v>447.24444444444453</c:v>
                </c:pt>
                <c:pt idx="7">
                  <c:v>618.6</c:v>
                </c:pt>
              </c:numCache>
            </c:numRef>
          </c:val>
          <c:extLst>
            <c:ext xmlns:c16="http://schemas.microsoft.com/office/drawing/2014/chart" uri="{C3380CC4-5D6E-409C-BE32-E72D297353CC}">
              <c16:uniqueId val="{00000000-5FAD-4B3D-8B47-DFC21F4C069F}"/>
            </c:ext>
          </c:extLst>
        </c:ser>
        <c:ser>
          <c:idx val="1"/>
          <c:order val="1"/>
          <c:tx>
            <c:strRef>
              <c:f>graphe_web_sol_int!$A$4</c:f>
              <c:strCache>
                <c:ptCount val="1"/>
                <c:pt idx="0">
                  <c:v>Gain de marge permis par une irrigation totale de 100 mm (€/ha)</c:v>
                </c:pt>
              </c:strCache>
            </c:strRef>
          </c:tx>
          <c:spPr>
            <a:solidFill>
              <a:srgbClr val="0070C0"/>
            </a:solidFill>
            <a:ln>
              <a:noFill/>
            </a:ln>
            <a:effectLst/>
          </c:spPr>
          <c:invertIfNegative val="0"/>
          <c:cat>
            <c:strRef>
              <c:f>graphe_web_sol_int!$B$2:$I$2</c:f>
              <c:strCache>
                <c:ptCount val="8"/>
                <c:pt idx="0">
                  <c:v>Tournesol linoléique</c:v>
                </c:pt>
                <c:pt idx="1">
                  <c:v>Tournesol oléique</c:v>
                </c:pt>
                <c:pt idx="2">
                  <c:v>Soja</c:v>
                </c:pt>
                <c:pt idx="3">
                  <c:v>Pois de printemps (fourrager)</c:v>
                </c:pt>
                <c:pt idx="4">
                  <c:v>Pois de printemps  (jaune)</c:v>
                </c:pt>
                <c:pt idx="5">
                  <c:v>Maïs</c:v>
                </c:pt>
                <c:pt idx="6">
                  <c:v>Sorgho</c:v>
                </c:pt>
                <c:pt idx="7">
                  <c:v>Orge de printemps brassicole</c:v>
                </c:pt>
              </c:strCache>
            </c:strRef>
          </c:cat>
          <c:val>
            <c:numRef>
              <c:f>graphe_web_sol_int!$B$4:$I$4</c:f>
              <c:numCache>
                <c:formatCode>0</c:formatCode>
                <c:ptCount val="8"/>
                <c:pt idx="0">
                  <c:v>135.66666666666666</c:v>
                </c:pt>
                <c:pt idx="1">
                  <c:v>166.83333333333334</c:v>
                </c:pt>
                <c:pt idx="2">
                  <c:v>196.16666666666666</c:v>
                </c:pt>
                <c:pt idx="3">
                  <c:v>181.33333333333334</c:v>
                </c:pt>
                <c:pt idx="4">
                  <c:v>232.33333333333334</c:v>
                </c:pt>
                <c:pt idx="5">
                  <c:v>265</c:v>
                </c:pt>
                <c:pt idx="6">
                  <c:v>183.66666666666666</c:v>
                </c:pt>
                <c:pt idx="7">
                  <c:v>275</c:v>
                </c:pt>
              </c:numCache>
            </c:numRef>
          </c:val>
          <c:extLst>
            <c:ext xmlns:c16="http://schemas.microsoft.com/office/drawing/2014/chart" uri="{C3380CC4-5D6E-409C-BE32-E72D297353CC}">
              <c16:uniqueId val="{00000001-5FAD-4B3D-8B47-DFC21F4C069F}"/>
            </c:ext>
          </c:extLst>
        </c:ser>
        <c:dLbls>
          <c:showLegendKey val="0"/>
          <c:showVal val="0"/>
          <c:showCatName val="0"/>
          <c:showSerName val="0"/>
          <c:showPercent val="0"/>
          <c:showBubbleSize val="0"/>
        </c:dLbls>
        <c:gapWidth val="150"/>
        <c:overlap val="100"/>
        <c:axId val="502180496"/>
        <c:axId val="502181152"/>
      </c:barChart>
      <c:catAx>
        <c:axId val="50218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502181152"/>
        <c:crosses val="autoZero"/>
        <c:auto val="1"/>
        <c:lblAlgn val="ctr"/>
        <c:lblOffset val="100"/>
        <c:noMultiLvlLbl val="0"/>
      </c:catAx>
      <c:valAx>
        <c:axId val="502181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Marge brute (€/ha)</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50218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47623</xdr:colOff>
      <xdr:row>8</xdr:row>
      <xdr:rowOff>152400</xdr:rowOff>
    </xdr:from>
    <xdr:to>
      <xdr:col>7</xdr:col>
      <xdr:colOff>352425</xdr:colOff>
      <xdr:row>34</xdr:row>
      <xdr:rowOff>171450</xdr:rowOff>
    </xdr:to>
    <xdr:graphicFrame macro="">
      <xdr:nvGraphicFramePr>
        <xdr:cNvPr id="2" name="Graphique 1">
          <a:extLst>
            <a:ext uri="{FF2B5EF4-FFF2-40B4-BE49-F238E27FC236}">
              <a16:creationId xmlns:a16="http://schemas.microsoft.com/office/drawing/2014/main" id="{A312BC26-F9E8-4555-B0F8-24CD18AEFB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857250</xdr:colOff>
      <xdr:row>11</xdr:row>
      <xdr:rowOff>152399</xdr:rowOff>
    </xdr:from>
    <xdr:to>
      <xdr:col>6</xdr:col>
      <xdr:colOff>1314450</xdr:colOff>
      <xdr:row>13</xdr:row>
      <xdr:rowOff>66674</xdr:rowOff>
    </xdr:to>
    <xdr:sp macro="" textlink="">
      <xdr:nvSpPr>
        <xdr:cNvPr id="3" name="ZoneTexte 2">
          <a:extLst>
            <a:ext uri="{FF2B5EF4-FFF2-40B4-BE49-F238E27FC236}">
              <a16:creationId xmlns:a16="http://schemas.microsoft.com/office/drawing/2014/main" id="{9C56017C-BDBA-4E37-B532-BDB24273EFCC}"/>
            </a:ext>
          </a:extLst>
        </xdr:cNvPr>
        <xdr:cNvSpPr txBox="1"/>
      </xdr:nvSpPr>
      <xdr:spPr>
        <a:xfrm>
          <a:off x="8372475" y="4295774"/>
          <a:ext cx="19240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i="1"/>
            <a:t>Coût de l'eau à 0.15 €/m³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47623</xdr:colOff>
      <xdr:row>8</xdr:row>
      <xdr:rowOff>152400</xdr:rowOff>
    </xdr:from>
    <xdr:to>
      <xdr:col>7</xdr:col>
      <xdr:colOff>352425</xdr:colOff>
      <xdr:row>34</xdr:row>
      <xdr:rowOff>171450</xdr:rowOff>
    </xdr:to>
    <xdr:graphicFrame macro="">
      <xdr:nvGraphicFramePr>
        <xdr:cNvPr id="4" name="Graphique 3">
          <a:extLst>
            <a:ext uri="{FF2B5EF4-FFF2-40B4-BE49-F238E27FC236}">
              <a16:creationId xmlns:a16="http://schemas.microsoft.com/office/drawing/2014/main" id="{61FB99B5-09AD-4BD9-8A77-ED4540E01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266700</xdr:colOff>
      <xdr:row>11</xdr:row>
      <xdr:rowOff>133349</xdr:rowOff>
    </xdr:from>
    <xdr:to>
      <xdr:col>6</xdr:col>
      <xdr:colOff>723900</xdr:colOff>
      <xdr:row>13</xdr:row>
      <xdr:rowOff>47624</xdr:rowOff>
    </xdr:to>
    <xdr:sp macro="" textlink="">
      <xdr:nvSpPr>
        <xdr:cNvPr id="5" name="ZoneTexte 4">
          <a:extLst>
            <a:ext uri="{FF2B5EF4-FFF2-40B4-BE49-F238E27FC236}">
              <a16:creationId xmlns:a16="http://schemas.microsoft.com/office/drawing/2014/main" id="{C1303CCF-7953-45C9-AC7F-60874D02074A}"/>
            </a:ext>
          </a:extLst>
        </xdr:cNvPr>
        <xdr:cNvSpPr txBox="1"/>
      </xdr:nvSpPr>
      <xdr:spPr>
        <a:xfrm>
          <a:off x="7705725" y="4276724"/>
          <a:ext cx="19050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i="1"/>
            <a:t>Coût de l'eau à 0.15 €/m³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76199</xdr:colOff>
      <xdr:row>46</xdr:row>
      <xdr:rowOff>57149</xdr:rowOff>
    </xdr:from>
    <xdr:to>
      <xdr:col>24</xdr:col>
      <xdr:colOff>400050</xdr:colOff>
      <xdr:row>62</xdr:row>
      <xdr:rowOff>28575</xdr:rowOff>
    </xdr:to>
    <xdr:sp macro="" textlink="">
      <xdr:nvSpPr>
        <xdr:cNvPr id="2" name="ZoneTexte 1">
          <a:extLst>
            <a:ext uri="{FF2B5EF4-FFF2-40B4-BE49-F238E27FC236}">
              <a16:creationId xmlns:a16="http://schemas.microsoft.com/office/drawing/2014/main" id="{0956619C-707D-49CF-91C5-47D4E54592D9}"/>
            </a:ext>
          </a:extLst>
        </xdr:cNvPr>
        <xdr:cNvSpPr txBox="1"/>
      </xdr:nvSpPr>
      <xdr:spPr>
        <a:xfrm>
          <a:off x="11677649" y="7381874"/>
          <a:ext cx="7896226" cy="26479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t>SOL SUPERFICIEL </a:t>
          </a:r>
        </a:p>
        <a:p>
          <a:r>
            <a:rPr lang="fr-FR" sz="1400"/>
            <a:t>Grâche</a:t>
          </a:r>
          <a:r>
            <a:rPr lang="fr-FR" sz="1400" baseline="0"/>
            <a:t> à l'irrigation à une dose limitée (100 mm) et selon les hypothèses retenues, d</a:t>
          </a:r>
          <a:r>
            <a:rPr lang="fr-FR" sz="1400"/>
            <a:t>es gains de marge</a:t>
          </a:r>
          <a:r>
            <a:rPr lang="fr-FR" sz="1400" baseline="0"/>
            <a:t> comparables sont observés :</a:t>
          </a:r>
        </a:p>
        <a:p>
          <a:r>
            <a:rPr lang="fr-FR" sz="1400" baseline="0"/>
            <a:t>- entre soja et sorgho</a:t>
          </a:r>
        </a:p>
        <a:p>
          <a:r>
            <a:rPr lang="fr-FR" sz="1400" baseline="0">
              <a:solidFill>
                <a:schemeClr val="dk1"/>
              </a:solidFill>
              <a:effectLst/>
              <a:latin typeface="+mn-lt"/>
              <a:ea typeface="+mn-ea"/>
              <a:cs typeface="+mn-cs"/>
            </a:rPr>
            <a:t>- entre tournesol oléique, maïs grain.</a:t>
          </a:r>
        </a:p>
        <a:p>
          <a:r>
            <a:rPr lang="fr-FR" sz="1400" baseline="0">
              <a:solidFill>
                <a:schemeClr val="dk1"/>
              </a:solidFill>
              <a:effectLst/>
              <a:latin typeface="+mn-lt"/>
              <a:ea typeface="+mn-ea"/>
              <a:cs typeface="+mn-cs"/>
            </a:rPr>
            <a:t>-entre pois jaune et orge brassicole de printemps (bonne valorisation)</a:t>
          </a:r>
          <a:endParaRPr lang="fr-FR" sz="1400" baseline="0"/>
        </a:p>
        <a:p>
          <a:r>
            <a:rPr lang="fr-FR" sz="1400" baseline="0"/>
            <a:t>Le tournesol linoléique a une position intermédiaire entre lesgroupes (soja, sorgho) et (maïs, tournesol).</a:t>
          </a:r>
        </a:p>
        <a:p>
          <a:endParaRPr lang="fr-FR" sz="1400" baseline="0"/>
        </a:p>
        <a:p>
          <a:r>
            <a:rPr lang="fr-FR" sz="1400" baseline="0"/>
            <a:t>En ajoutant à ce gain la marge brute de référence en "sec" de l'espèce, le tournesol irrigué avec ≈100 mm se postionne bien relativement aux trois autres espèces d'été considérées dans cette profondeur de sol. Le tournesol oléique se postionne particulièrement bien avec l'historique de prix depuis 2013.</a:t>
          </a:r>
        </a:p>
        <a:p>
          <a:r>
            <a:rPr lang="fr-FR" sz="1400" baseline="0"/>
            <a:t>Avec les hypothèses retenues, l'orge de printemps brassicole et, dans une moindre mesure, le pois de printemps débouché AH (jaune), ressortent devant en terme de marge que ce soit en sec ou en irrigué.</a:t>
          </a:r>
        </a:p>
        <a:p>
          <a:endParaRPr lang="fr-FR" sz="1400"/>
        </a:p>
      </xdr:txBody>
    </xdr:sp>
    <xdr:clientData/>
  </xdr:twoCellAnchor>
  <xdr:twoCellAnchor>
    <xdr:from>
      <xdr:col>15</xdr:col>
      <xdr:colOff>152400</xdr:colOff>
      <xdr:row>65</xdr:row>
      <xdr:rowOff>57149</xdr:rowOff>
    </xdr:from>
    <xdr:to>
      <xdr:col>24</xdr:col>
      <xdr:colOff>609600</xdr:colOff>
      <xdr:row>78</xdr:row>
      <xdr:rowOff>95250</xdr:rowOff>
    </xdr:to>
    <xdr:sp macro="" textlink="">
      <xdr:nvSpPr>
        <xdr:cNvPr id="3" name="ZoneTexte 2">
          <a:extLst>
            <a:ext uri="{FF2B5EF4-FFF2-40B4-BE49-F238E27FC236}">
              <a16:creationId xmlns:a16="http://schemas.microsoft.com/office/drawing/2014/main" id="{AAE2AA86-C72A-41E7-ABC3-A02F9CC0DA7B}"/>
            </a:ext>
          </a:extLst>
        </xdr:cNvPr>
        <xdr:cNvSpPr txBox="1"/>
      </xdr:nvSpPr>
      <xdr:spPr>
        <a:xfrm>
          <a:off x="12601575" y="11601449"/>
          <a:ext cx="8267700" cy="229552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t>SOL INTERMEDIAIRE</a:t>
          </a:r>
        </a:p>
        <a:p>
          <a:r>
            <a:rPr lang="fr-FR" sz="1400"/>
            <a:t>Grâce</a:t>
          </a:r>
          <a:r>
            <a:rPr lang="fr-FR" sz="1400" baseline="0"/>
            <a:t> à l'irrigation à  une dose limitée (70 ou 100 mm) et selon les hypothèses retenues, d</a:t>
          </a:r>
          <a:r>
            <a:rPr lang="fr-FR" sz="1400"/>
            <a:t>es gains de marge</a:t>
          </a:r>
          <a:r>
            <a:rPr lang="fr-FR" sz="1400" baseline="0"/>
            <a:t> comparables sont observés entre soja , pois de printemps, sorgho et tournesol oléique. P</a:t>
          </a:r>
          <a:r>
            <a:rPr lang="fr-FR" sz="1400" baseline="0">
              <a:solidFill>
                <a:schemeClr val="dk1"/>
              </a:solidFill>
              <a:effectLst/>
              <a:latin typeface="+mn-lt"/>
              <a:ea typeface="+mn-ea"/>
              <a:cs typeface="+mn-cs"/>
            </a:rPr>
            <a:t>ar rapport à ce groupe, il y a des gains de marge supérieurs en maïs et orge de printemps et légèrement inférieurs en tournesol linoléique.</a:t>
          </a:r>
        </a:p>
        <a:p>
          <a:pPr marL="0" marR="0" lvl="0" indent="0" defTabSz="914400" eaLnBrk="1" fontAlgn="auto" latinLnBrk="0" hangingPunct="1">
            <a:lnSpc>
              <a:spcPct val="100000"/>
            </a:lnSpc>
            <a:spcBef>
              <a:spcPts val="0"/>
            </a:spcBef>
            <a:spcAft>
              <a:spcPts val="0"/>
            </a:spcAft>
            <a:buClrTx/>
            <a:buSzTx/>
            <a:buFontTx/>
            <a:buNone/>
            <a:tabLst/>
            <a:defRPr/>
          </a:pPr>
          <a:r>
            <a:rPr lang="fr-FR" sz="1400" baseline="0">
              <a:solidFill>
                <a:schemeClr val="dk1"/>
              </a:solidFill>
              <a:effectLst/>
              <a:latin typeface="+mn-lt"/>
              <a:ea typeface="+mn-ea"/>
              <a:cs typeface="+mn-cs"/>
            </a:rPr>
            <a:t>En ajoutant à ce gain la marge brute de référence en "sec" de l'espèce, les quatre espèces irriguées d'été avec  70 ou 100 mm de dose totale sont proches en terme de marge en sol intermédiaire. A noter le très bon positionnement du tournesol oléique.</a:t>
          </a:r>
        </a:p>
        <a:p>
          <a:pPr marL="0" marR="0" lvl="0" indent="0" defTabSz="914400" eaLnBrk="1" fontAlgn="auto" latinLnBrk="0" hangingPunct="1">
            <a:lnSpc>
              <a:spcPct val="100000"/>
            </a:lnSpc>
            <a:spcBef>
              <a:spcPts val="0"/>
            </a:spcBef>
            <a:spcAft>
              <a:spcPts val="0"/>
            </a:spcAft>
            <a:buClrTx/>
            <a:buSzTx/>
            <a:buFontTx/>
            <a:buNone/>
            <a:tabLst/>
            <a:defRPr/>
          </a:pPr>
          <a:r>
            <a:rPr lang="fr-FR" sz="1400" baseline="0">
              <a:solidFill>
                <a:schemeClr val="dk1"/>
              </a:solidFill>
              <a:effectLst/>
              <a:latin typeface="+mn-lt"/>
              <a:ea typeface="+mn-ea"/>
              <a:cs typeface="+mn-cs"/>
            </a:rPr>
            <a:t>Avec les hypothèses retenues, l'orge de printemps brassicole et, dans une moindre mesure, le pois de printemps à débouché AH (jaune) ressortent nettement devant en terme de marge que ce soit en sec ou en irrigué.</a:t>
          </a:r>
        </a:p>
        <a:p>
          <a:pPr marL="0" marR="0" lvl="0" indent="0" defTabSz="914400" eaLnBrk="1" fontAlgn="auto" latinLnBrk="0" hangingPunct="1">
            <a:lnSpc>
              <a:spcPct val="100000"/>
            </a:lnSpc>
            <a:spcBef>
              <a:spcPts val="0"/>
            </a:spcBef>
            <a:spcAft>
              <a:spcPts val="0"/>
            </a:spcAft>
            <a:buClrTx/>
            <a:buSzTx/>
            <a:buFontTx/>
            <a:buNone/>
            <a:tabLst/>
            <a:defRPr/>
          </a:pPr>
          <a:endParaRPr lang="fr-FR" sz="1400" baseline="0">
            <a:solidFill>
              <a:schemeClr val="dk1"/>
            </a:solidFill>
            <a:effectLst/>
            <a:latin typeface="+mn-lt"/>
            <a:ea typeface="+mn-ea"/>
            <a:cs typeface="+mn-cs"/>
          </a:endParaRPr>
        </a:p>
        <a:p>
          <a:endParaRPr lang="fr-FR" sz="14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F75C-392D-4680-BF02-0E7F5E2F72B2}">
  <dimension ref="A1:I9"/>
  <sheetViews>
    <sheetView workbookViewId="0">
      <selection activeCell="A14" sqref="A14"/>
    </sheetView>
  </sheetViews>
  <sheetFormatPr baseColWidth="10" defaultRowHeight="15" x14ac:dyDescent="0.25"/>
  <cols>
    <col min="1" max="1" width="24.7109375" customWidth="1"/>
    <col min="2" max="9" width="21.7109375" customWidth="1"/>
  </cols>
  <sheetData>
    <row r="1" spans="1:9" ht="18.75" x14ac:dyDescent="0.3">
      <c r="A1" s="22" t="s">
        <v>66</v>
      </c>
      <c r="C1" s="23" t="s">
        <v>72</v>
      </c>
    </row>
    <row r="2" spans="1:9" ht="54" customHeight="1" x14ac:dyDescent="0.25">
      <c r="A2" s="20"/>
      <c r="B2" s="3" t="s">
        <v>15</v>
      </c>
      <c r="C2" s="3" t="s">
        <v>16</v>
      </c>
      <c r="D2" s="3" t="s">
        <v>1</v>
      </c>
      <c r="E2" s="3" t="s">
        <v>67</v>
      </c>
      <c r="F2" s="3" t="s">
        <v>69</v>
      </c>
      <c r="G2" s="3" t="s">
        <v>2</v>
      </c>
      <c r="H2" s="3" t="s">
        <v>10</v>
      </c>
      <c r="I2" s="3" t="s">
        <v>33</v>
      </c>
    </row>
    <row r="3" spans="1:9" ht="36" customHeight="1" x14ac:dyDescent="0.25">
      <c r="A3" s="3" t="s">
        <v>68</v>
      </c>
      <c r="B3" s="21">
        <v>284.44444444444446</v>
      </c>
      <c r="C3" s="21">
        <v>353.77777777777771</v>
      </c>
      <c r="D3" s="21">
        <v>203.86666666666667</v>
      </c>
      <c r="E3" s="21">
        <v>282.5</v>
      </c>
      <c r="F3" s="21">
        <v>387.5</v>
      </c>
      <c r="G3" s="21">
        <v>121.79999999999995</v>
      </c>
      <c r="H3" s="21">
        <v>254.97777777777776</v>
      </c>
      <c r="I3" s="21">
        <v>448.83333333333337</v>
      </c>
    </row>
    <row r="4" spans="1:9" ht="46.5" customHeight="1" x14ac:dyDescent="0.25">
      <c r="A4" s="3" t="s">
        <v>71</v>
      </c>
      <c r="B4" s="21">
        <v>230.66666666666666</v>
      </c>
      <c r="C4" s="21">
        <v>272.33333333333331</v>
      </c>
      <c r="D4" s="21">
        <v>196.16666666666666</v>
      </c>
      <c r="E4" s="21">
        <v>200.66666666666666</v>
      </c>
      <c r="F4" s="21">
        <v>254.66666666666666</v>
      </c>
      <c r="G4" s="21">
        <v>265</v>
      </c>
      <c r="H4" s="21">
        <v>183.66666666666666</v>
      </c>
      <c r="I4" s="21">
        <v>315.83333333333331</v>
      </c>
    </row>
    <row r="5" spans="1:9" ht="30" x14ac:dyDescent="0.25">
      <c r="A5" s="3" t="s">
        <v>29</v>
      </c>
      <c r="B5" s="21">
        <v>350</v>
      </c>
      <c r="C5" s="21">
        <v>350</v>
      </c>
      <c r="D5" s="21">
        <v>350</v>
      </c>
      <c r="E5" s="21">
        <v>400</v>
      </c>
      <c r="F5" s="21">
        <v>400</v>
      </c>
      <c r="G5" s="21">
        <v>500</v>
      </c>
      <c r="H5" s="21">
        <v>450</v>
      </c>
      <c r="I5" s="21">
        <v>400</v>
      </c>
    </row>
    <row r="6" spans="1:9" ht="28.5" customHeight="1" x14ac:dyDescent="0.25">
      <c r="A6" s="3" t="s">
        <v>65</v>
      </c>
      <c r="B6" s="21">
        <v>317.22222222222223</v>
      </c>
      <c r="C6" s="21">
        <v>351.88888888888886</v>
      </c>
      <c r="D6" s="21">
        <v>346.16666666666669</v>
      </c>
      <c r="E6" s="21">
        <v>195</v>
      </c>
      <c r="F6" s="21">
        <v>225</v>
      </c>
      <c r="G6" s="21">
        <v>138.17777777777778</v>
      </c>
      <c r="H6" s="21">
        <v>128.17777777777778</v>
      </c>
      <c r="I6" s="21">
        <v>169.76666666666668</v>
      </c>
    </row>
    <row r="7" spans="1:9" ht="30" x14ac:dyDescent="0.25">
      <c r="A7" s="3" t="s">
        <v>22</v>
      </c>
      <c r="B7" s="21">
        <v>20</v>
      </c>
      <c r="C7" s="21">
        <v>20</v>
      </c>
      <c r="D7" s="21">
        <v>16</v>
      </c>
      <c r="E7" s="21">
        <v>35</v>
      </c>
      <c r="F7" s="21">
        <v>35</v>
      </c>
      <c r="G7" s="21">
        <v>45</v>
      </c>
      <c r="H7" s="21">
        <v>55</v>
      </c>
      <c r="I7" s="21">
        <v>50</v>
      </c>
    </row>
    <row r="8" spans="1:9" ht="37.5" customHeight="1" x14ac:dyDescent="0.25">
      <c r="A8" s="3" t="s">
        <v>64</v>
      </c>
      <c r="B8" s="21">
        <v>32</v>
      </c>
      <c r="C8" s="21">
        <v>32</v>
      </c>
      <c r="D8" s="21">
        <v>26</v>
      </c>
      <c r="E8" s="21">
        <v>53</v>
      </c>
      <c r="F8" s="21">
        <v>53</v>
      </c>
      <c r="G8" s="21">
        <v>75</v>
      </c>
      <c r="H8" s="21">
        <v>81</v>
      </c>
      <c r="I8" s="21">
        <v>69</v>
      </c>
    </row>
    <row r="9" spans="1:9" x14ac:dyDescent="0.25">
      <c r="A9" s="4" t="s">
        <v>73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574F1-5C2F-4C76-A773-5B3707771079}">
  <dimension ref="A1:I9"/>
  <sheetViews>
    <sheetView workbookViewId="0">
      <selection activeCell="A9" sqref="A9"/>
    </sheetView>
  </sheetViews>
  <sheetFormatPr baseColWidth="10" defaultRowHeight="15" x14ac:dyDescent="0.25"/>
  <cols>
    <col min="1" max="1" width="24.7109375" customWidth="1"/>
    <col min="2" max="9" width="21.7109375" customWidth="1"/>
  </cols>
  <sheetData>
    <row r="1" spans="1:9" ht="18.75" x14ac:dyDescent="0.3">
      <c r="A1" s="22" t="s">
        <v>70</v>
      </c>
      <c r="C1" s="23" t="s">
        <v>72</v>
      </c>
    </row>
    <row r="2" spans="1:9" ht="54" customHeight="1" x14ac:dyDescent="0.25">
      <c r="A2" s="20"/>
      <c r="B2" s="3" t="s">
        <v>15</v>
      </c>
      <c r="C2" s="3" t="s">
        <v>16</v>
      </c>
      <c r="D2" s="3" t="s">
        <v>1</v>
      </c>
      <c r="E2" s="3" t="s">
        <v>67</v>
      </c>
      <c r="F2" s="3" t="s">
        <v>69</v>
      </c>
      <c r="G2" s="3" t="s">
        <v>2</v>
      </c>
      <c r="H2" s="3" t="s">
        <v>10</v>
      </c>
      <c r="I2" s="3" t="s">
        <v>33</v>
      </c>
    </row>
    <row r="3" spans="1:9" ht="36" customHeight="1" x14ac:dyDescent="0.25">
      <c r="A3" s="3" t="s">
        <v>68</v>
      </c>
      <c r="B3" s="21">
        <v>443.05555555555554</v>
      </c>
      <c r="C3" s="21">
        <v>529.72222222222206</v>
      </c>
      <c r="D3" s="21">
        <v>411.56666666666672</v>
      </c>
      <c r="E3" s="21">
        <v>380</v>
      </c>
      <c r="F3" s="21">
        <v>500</v>
      </c>
      <c r="G3" s="21">
        <v>398.15555555555545</v>
      </c>
      <c r="H3" s="21">
        <v>447.24444444444453</v>
      </c>
      <c r="I3" s="21">
        <v>618.6</v>
      </c>
    </row>
    <row r="4" spans="1:9" ht="46.5" customHeight="1" x14ac:dyDescent="0.25">
      <c r="A4" s="3" t="s">
        <v>71</v>
      </c>
      <c r="B4" s="21">
        <v>135.66666666666666</v>
      </c>
      <c r="C4" s="21">
        <v>166.83333333333334</v>
      </c>
      <c r="D4" s="21">
        <v>196.16666666666666</v>
      </c>
      <c r="E4" s="21">
        <v>181.33333333333334</v>
      </c>
      <c r="F4" s="21">
        <v>232.33333333333334</v>
      </c>
      <c r="G4" s="21">
        <v>265</v>
      </c>
      <c r="H4" s="21">
        <v>183.66666666666666</v>
      </c>
      <c r="I4" s="21">
        <v>275</v>
      </c>
    </row>
    <row r="5" spans="1:9" ht="30" x14ac:dyDescent="0.25">
      <c r="A5" s="3" t="s">
        <v>29</v>
      </c>
      <c r="B5" s="21">
        <v>350</v>
      </c>
      <c r="C5" s="21">
        <v>350</v>
      </c>
      <c r="D5" s="21">
        <v>350</v>
      </c>
      <c r="E5" s="21">
        <v>400</v>
      </c>
      <c r="F5" s="21">
        <v>400</v>
      </c>
      <c r="G5" s="21">
        <v>500</v>
      </c>
      <c r="H5" s="21">
        <v>450</v>
      </c>
      <c r="I5" s="21">
        <v>400</v>
      </c>
    </row>
    <row r="6" spans="1:9" ht="28.5" customHeight="1" x14ac:dyDescent="0.25">
      <c r="A6" s="3" t="s">
        <v>65</v>
      </c>
      <c r="B6" s="21">
        <v>317.22222222222223</v>
      </c>
      <c r="C6" s="21">
        <v>351.88888888888886</v>
      </c>
      <c r="D6" s="21">
        <v>346.16666666666669</v>
      </c>
      <c r="E6" s="21">
        <v>195</v>
      </c>
      <c r="F6" s="21">
        <v>225</v>
      </c>
      <c r="G6" s="21">
        <v>138.17777777777778</v>
      </c>
      <c r="H6" s="21">
        <v>128.17777777777778</v>
      </c>
      <c r="I6" s="21">
        <v>169.76666666666668</v>
      </c>
    </row>
    <row r="7" spans="1:9" ht="30" x14ac:dyDescent="0.25">
      <c r="A7" s="3" t="s">
        <v>22</v>
      </c>
      <c r="B7" s="21">
        <v>25</v>
      </c>
      <c r="C7" s="21">
        <v>25</v>
      </c>
      <c r="D7" s="21">
        <v>22</v>
      </c>
      <c r="E7" s="21">
        <v>40</v>
      </c>
      <c r="F7" s="21">
        <v>40</v>
      </c>
      <c r="G7" s="21">
        <v>65</v>
      </c>
      <c r="H7" s="21">
        <v>70</v>
      </c>
      <c r="I7" s="21">
        <v>60</v>
      </c>
    </row>
    <row r="8" spans="1:9" ht="37.5" customHeight="1" x14ac:dyDescent="0.25">
      <c r="A8" s="3" t="s">
        <v>64</v>
      </c>
      <c r="B8" s="21">
        <v>34</v>
      </c>
      <c r="C8" s="21">
        <v>34</v>
      </c>
      <c r="D8" s="21">
        <v>32</v>
      </c>
      <c r="E8" s="21">
        <v>57</v>
      </c>
      <c r="F8" s="21">
        <v>57</v>
      </c>
      <c r="G8" s="21">
        <v>95</v>
      </c>
      <c r="H8" s="21">
        <v>96</v>
      </c>
      <c r="I8" s="21">
        <v>77</v>
      </c>
    </row>
    <row r="9" spans="1:9" x14ac:dyDescent="0.25">
      <c r="A9" s="4" t="s">
        <v>73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0100E-6A34-483F-8299-EEF5FB263943}">
  <dimension ref="A1:Q93"/>
  <sheetViews>
    <sheetView showGridLines="0" tabSelected="1" workbookViewId="0">
      <pane xSplit="1" ySplit="1" topLeftCell="B29" activePane="bottomRight" state="frozen"/>
      <selection pane="topRight" activeCell="B1" sqref="B1"/>
      <selection pane="bottomLeft" activeCell="A2" sqref="A2"/>
      <selection pane="bottomRight" activeCell="K41" sqref="K41"/>
    </sheetView>
  </sheetViews>
  <sheetFormatPr baseColWidth="10" defaultRowHeight="15" x14ac:dyDescent="0.25"/>
  <cols>
    <col min="1" max="1" width="33.28515625" style="29" customWidth="1"/>
    <col min="2" max="2" width="13.140625" style="35" customWidth="1"/>
    <col min="3" max="3" width="14.5703125" style="35" customWidth="1"/>
    <col min="4" max="4" width="12.28515625" style="35" customWidth="1"/>
    <col min="5" max="7" width="10.28515625" style="29" customWidth="1"/>
    <col min="8" max="8" width="9.5703125" style="29" bestFit="1" customWidth="1"/>
    <col min="9" max="9" width="63.42578125" style="29" customWidth="1"/>
    <col min="10" max="10" width="17.140625" style="29" customWidth="1"/>
    <col min="11" max="13" width="20.85546875" style="29" customWidth="1"/>
    <col min="14" max="14" width="20.140625" style="29" customWidth="1"/>
    <col min="15" max="15" width="3" style="28" customWidth="1"/>
    <col min="16" max="16" width="15" style="29" customWidth="1"/>
    <col min="17" max="17" width="22.140625" style="29" customWidth="1"/>
    <col min="18" max="16384" width="11.42578125" style="29"/>
  </cols>
  <sheetData>
    <row r="1" spans="1:14" ht="18.75" x14ac:dyDescent="0.25">
      <c r="A1" s="25" t="s">
        <v>57</v>
      </c>
      <c r="B1" s="26"/>
      <c r="C1" s="26"/>
      <c r="D1" s="26"/>
      <c r="E1" s="27"/>
      <c r="F1" s="27"/>
      <c r="G1" s="27"/>
      <c r="H1" s="27"/>
      <c r="I1" s="27"/>
      <c r="J1" s="27"/>
      <c r="K1" s="27"/>
      <c r="L1" s="27"/>
      <c r="M1" s="27"/>
      <c r="N1" s="27"/>
    </row>
    <row r="2" spans="1:14" s="33" customFormat="1" x14ac:dyDescent="0.25">
      <c r="A2" s="30" t="s">
        <v>21</v>
      </c>
      <c r="B2" s="31"/>
      <c r="C2" s="31"/>
      <c r="D2" s="31"/>
      <c r="E2" s="32"/>
      <c r="F2" s="32"/>
      <c r="G2" s="32"/>
      <c r="H2" s="32"/>
      <c r="I2" s="32"/>
      <c r="J2" s="32"/>
      <c r="K2" s="32"/>
      <c r="L2" s="32"/>
      <c r="M2" s="32"/>
      <c r="N2" s="32"/>
    </row>
    <row r="3" spans="1:14" ht="15.75" x14ac:dyDescent="0.25">
      <c r="A3" s="34" t="s">
        <v>44</v>
      </c>
    </row>
    <row r="4" spans="1:14" ht="30" x14ac:dyDescent="0.25">
      <c r="A4" s="12"/>
      <c r="B4" s="3" t="s">
        <v>3</v>
      </c>
      <c r="C4" s="19" t="s">
        <v>4</v>
      </c>
      <c r="D4" s="7" t="s">
        <v>5</v>
      </c>
    </row>
    <row r="5" spans="1:14" x14ac:dyDescent="0.25">
      <c r="A5" s="13" t="s">
        <v>43</v>
      </c>
      <c r="B5" s="9">
        <v>80</v>
      </c>
      <c r="C5" s="10">
        <v>130</v>
      </c>
      <c r="D5" s="11">
        <v>180</v>
      </c>
    </row>
    <row r="6" spans="1:14" x14ac:dyDescent="0.25">
      <c r="A6" s="12" t="s">
        <v>0</v>
      </c>
      <c r="B6" s="14">
        <v>12</v>
      </c>
      <c r="C6" s="15">
        <v>9</v>
      </c>
      <c r="D6" s="16">
        <v>5</v>
      </c>
    </row>
    <row r="7" spans="1:14" x14ac:dyDescent="0.25">
      <c r="A7" s="12" t="s">
        <v>1</v>
      </c>
      <c r="B7" s="14">
        <v>10</v>
      </c>
      <c r="C7" s="15">
        <v>10</v>
      </c>
      <c r="D7" s="16">
        <v>10</v>
      </c>
    </row>
    <row r="8" spans="1:14" x14ac:dyDescent="0.25">
      <c r="A8" s="12" t="s">
        <v>49</v>
      </c>
      <c r="B8" s="17">
        <v>18</v>
      </c>
      <c r="C8" s="18">
        <v>17</v>
      </c>
      <c r="D8" s="16">
        <v>15</v>
      </c>
    </row>
    <row r="9" spans="1:14" x14ac:dyDescent="0.25">
      <c r="A9" s="12" t="s">
        <v>2</v>
      </c>
      <c r="B9" s="14">
        <v>30</v>
      </c>
      <c r="C9" s="15">
        <v>30</v>
      </c>
      <c r="D9" s="16">
        <v>30</v>
      </c>
    </row>
    <row r="10" spans="1:14" x14ac:dyDescent="0.25">
      <c r="A10" s="12" t="s">
        <v>10</v>
      </c>
      <c r="B10" s="14">
        <v>26</v>
      </c>
      <c r="C10" s="15">
        <v>26</v>
      </c>
      <c r="D10" s="16">
        <v>26</v>
      </c>
    </row>
    <row r="11" spans="1:14" x14ac:dyDescent="0.25">
      <c r="A11" s="12" t="s">
        <v>31</v>
      </c>
      <c r="B11" s="14">
        <v>19</v>
      </c>
      <c r="C11" s="15">
        <v>17</v>
      </c>
      <c r="D11" s="16">
        <v>15</v>
      </c>
    </row>
    <row r="12" spans="1:14" x14ac:dyDescent="0.25">
      <c r="A12" s="63" t="s">
        <v>52</v>
      </c>
      <c r="B12" s="64"/>
      <c r="C12" s="64"/>
      <c r="D12" s="64"/>
    </row>
    <row r="13" spans="1:14" ht="36" customHeight="1" x14ac:dyDescent="0.25">
      <c r="A13" s="65"/>
      <c r="B13" s="66"/>
      <c r="C13" s="66"/>
      <c r="D13" s="66"/>
    </row>
    <row r="14" spans="1:14" x14ac:dyDescent="0.25">
      <c r="A14" s="36" t="s">
        <v>8</v>
      </c>
      <c r="B14" s="37">
        <v>70</v>
      </c>
    </row>
    <row r="16" spans="1:14" ht="15.75" x14ac:dyDescent="0.25">
      <c r="A16" s="34" t="s">
        <v>6</v>
      </c>
    </row>
    <row r="17" spans="1:4" x14ac:dyDescent="0.25">
      <c r="A17" s="38" t="s">
        <v>15</v>
      </c>
      <c r="B17" s="39">
        <v>317</v>
      </c>
    </row>
    <row r="18" spans="1:4" x14ac:dyDescent="0.25">
      <c r="A18" s="38" t="s">
        <v>16</v>
      </c>
      <c r="B18" s="39">
        <v>352</v>
      </c>
    </row>
    <row r="19" spans="1:4" x14ac:dyDescent="0.25">
      <c r="A19" s="38" t="s">
        <v>1</v>
      </c>
      <c r="B19" s="39">
        <v>346.16666666666669</v>
      </c>
    </row>
    <row r="20" spans="1:4" x14ac:dyDescent="0.25">
      <c r="A20" s="38" t="s">
        <v>50</v>
      </c>
      <c r="B20" s="39">
        <v>195</v>
      </c>
    </row>
    <row r="21" spans="1:4" x14ac:dyDescent="0.25">
      <c r="A21" s="38" t="s">
        <v>56</v>
      </c>
      <c r="B21" s="39">
        <v>225</v>
      </c>
    </row>
    <row r="22" spans="1:4" x14ac:dyDescent="0.25">
      <c r="A22" s="38" t="s">
        <v>2</v>
      </c>
      <c r="B22" s="39">
        <v>138.17777777777778</v>
      </c>
    </row>
    <row r="23" spans="1:4" x14ac:dyDescent="0.25">
      <c r="A23" s="38" t="s">
        <v>10</v>
      </c>
      <c r="B23" s="39">
        <v>128.17777777777778</v>
      </c>
    </row>
    <row r="24" spans="1:4" x14ac:dyDescent="0.25">
      <c r="A24" s="38" t="s">
        <v>31</v>
      </c>
      <c r="B24" s="39">
        <v>169.76666666666668</v>
      </c>
    </row>
    <row r="26" spans="1:4" x14ac:dyDescent="0.25">
      <c r="A26" s="36" t="s">
        <v>7</v>
      </c>
      <c r="B26" s="37">
        <v>0.15</v>
      </c>
    </row>
    <row r="28" spans="1:4" ht="15.75" x14ac:dyDescent="0.25">
      <c r="A28" s="34" t="s">
        <v>11</v>
      </c>
      <c r="B28" s="40">
        <f>B14</f>
        <v>70</v>
      </c>
      <c r="C28" s="34" t="s">
        <v>9</v>
      </c>
    </row>
    <row r="29" spans="1:4" ht="30" x14ac:dyDescent="0.25">
      <c r="A29" s="12"/>
      <c r="B29" s="3" t="s">
        <v>3</v>
      </c>
      <c r="C29" s="19" t="s">
        <v>4</v>
      </c>
      <c r="D29" s="7" t="s">
        <v>5</v>
      </c>
    </row>
    <row r="30" spans="1:4" x14ac:dyDescent="0.25">
      <c r="A30" s="12" t="s">
        <v>15</v>
      </c>
      <c r="B30" s="41">
        <f>B6*$B$14/(10*100)*$B$17-$B$26*10*$B$14</f>
        <v>161.27999999999997</v>
      </c>
      <c r="C30" s="42">
        <f>C6*$B$14/(10*100)*$B$17-$B$26*$B$14*10</f>
        <v>94.710000000000008</v>
      </c>
      <c r="D30" s="43">
        <f>D6*$B$14/(10*100)*$B$17-$B$26*$B$14*10</f>
        <v>5.9499999999999886</v>
      </c>
    </row>
    <row r="31" spans="1:4" x14ac:dyDescent="0.25">
      <c r="A31" s="12" t="s">
        <v>16</v>
      </c>
      <c r="B31" s="41">
        <f>B6*$B$14/(10*100)*$B$18-$B$26*10*$B$14</f>
        <v>190.68</v>
      </c>
      <c r="C31" s="42">
        <f>C6*$B$14/(10*100)*$B$18-$B$26*$B$14*10</f>
        <v>116.75999999999999</v>
      </c>
      <c r="D31" s="43">
        <f>D6*$B$14/(10*100)*$B$18-$B$26*$B$14*10</f>
        <v>18.199999999999989</v>
      </c>
    </row>
    <row r="32" spans="1:4" x14ac:dyDescent="0.25">
      <c r="A32" s="12" t="s">
        <v>1</v>
      </c>
      <c r="B32" s="41">
        <f>B7*$B$14/(10*100)*$B$19-$B$26*10*$B$14</f>
        <v>137.31666666666666</v>
      </c>
      <c r="C32" s="42">
        <f>C7*$B$14/(10*100)*$B$19-$B$26*10*$B$14</f>
        <v>137.31666666666666</v>
      </c>
      <c r="D32" s="43">
        <f>D7*$B$14/(10*100)*$B$19-$B$26*10*$B$14</f>
        <v>137.31666666666666</v>
      </c>
    </row>
    <row r="33" spans="1:17" x14ac:dyDescent="0.25">
      <c r="A33" s="12" t="s">
        <v>51</v>
      </c>
      <c r="B33" s="41">
        <f>B8*$B$14/(10*100)*$B$20-$B$26*10*$B$14</f>
        <v>140.69999999999999</v>
      </c>
      <c r="C33" s="42">
        <f>C8*$B$14/(10*100)*$B$20-$B$26*10*$B$14</f>
        <v>127.04999999999998</v>
      </c>
      <c r="D33" s="43">
        <f>D8*$B$14/(10*100)*$B$20-$B$26*10*$B$14</f>
        <v>99.75</v>
      </c>
    </row>
    <row r="34" spans="1:17" x14ac:dyDescent="0.25">
      <c r="A34" s="12" t="s">
        <v>54</v>
      </c>
      <c r="B34" s="41">
        <f>B8*$B$14/(10*100)*$B$21-$B$26*10*$B$14</f>
        <v>178.5</v>
      </c>
      <c r="C34" s="42">
        <f>C8*$B$14/(10*100)*$B$21-$B$26*10*$B$14</f>
        <v>162.75</v>
      </c>
      <c r="D34" s="43">
        <f>D8*$B$14/(10*100)*$B$21-$B$26*10*$B$14</f>
        <v>131.25</v>
      </c>
    </row>
    <row r="35" spans="1:17" x14ac:dyDescent="0.25">
      <c r="A35" s="12" t="s">
        <v>2</v>
      </c>
      <c r="B35" s="41">
        <f>B9*$B$14/(10*100)*$B$22-$B$26*10*$B$14</f>
        <v>185.17333333333335</v>
      </c>
      <c r="C35" s="42">
        <f>C9*$B$14/(10*100)*$B$22-$B$26*10*$B$14</f>
        <v>185.17333333333335</v>
      </c>
      <c r="D35" s="43">
        <f>D9*$B$14/(10*100)*$B$22-$B$26*10*$B$14</f>
        <v>185.17333333333335</v>
      </c>
    </row>
    <row r="36" spans="1:17" x14ac:dyDescent="0.25">
      <c r="A36" s="12" t="s">
        <v>10</v>
      </c>
      <c r="B36" s="41">
        <f>B10*$B$14/(10*100)*$B$23-$B$26*10*$B$14</f>
        <v>128.28355555555555</v>
      </c>
      <c r="C36" s="42">
        <f>C10*$B$14/(10*100)*$B$23-$B$26*10*$B$14</f>
        <v>128.28355555555555</v>
      </c>
      <c r="D36" s="43">
        <f>D10*$B$14/(10*100)*$B$23-$B$26*10*$B$14</f>
        <v>128.28355555555555</v>
      </c>
    </row>
    <row r="37" spans="1:17" x14ac:dyDescent="0.25">
      <c r="A37" s="12" t="s">
        <v>31</v>
      </c>
      <c r="B37" s="41">
        <f>B11*$B$14/100*$B$24/10</f>
        <v>225.7896666666667</v>
      </c>
      <c r="C37" s="42">
        <f>C11*$B$14/100*$B$24/10</f>
        <v>202.02233333333336</v>
      </c>
      <c r="D37" s="43">
        <f>D11*$B$14/100*$B$24/10</f>
        <v>178.25500000000002</v>
      </c>
    </row>
    <row r="39" spans="1:17" ht="15.75" x14ac:dyDescent="0.25">
      <c r="A39" s="34" t="s">
        <v>20</v>
      </c>
      <c r="P39" s="44" t="s">
        <v>17</v>
      </c>
    </row>
    <row r="40" spans="1:17" ht="30" x14ac:dyDescent="0.25">
      <c r="A40" s="12"/>
      <c r="B40" s="1">
        <v>2013</v>
      </c>
      <c r="C40" s="1">
        <v>2014</v>
      </c>
      <c r="D40" s="1">
        <v>2015</v>
      </c>
      <c r="E40" s="1">
        <v>2016</v>
      </c>
      <c r="F40" s="1">
        <v>2017</v>
      </c>
      <c r="G40" s="1">
        <v>2018</v>
      </c>
      <c r="H40" s="1" t="s">
        <v>12</v>
      </c>
      <c r="I40" s="1" t="s">
        <v>74</v>
      </c>
      <c r="J40" s="5"/>
      <c r="K40" s="5"/>
      <c r="L40" s="5"/>
      <c r="M40" s="5"/>
      <c r="P40" s="45"/>
      <c r="Q40" s="2" t="s">
        <v>13</v>
      </c>
    </row>
    <row r="41" spans="1:17" x14ac:dyDescent="0.25">
      <c r="A41" s="12" t="s">
        <v>15</v>
      </c>
      <c r="B41" s="46">
        <v>313.5</v>
      </c>
      <c r="C41" s="46">
        <v>317</v>
      </c>
      <c r="D41" s="46">
        <v>351.66666666666669</v>
      </c>
      <c r="E41" s="46">
        <v>339.33333333333331</v>
      </c>
      <c r="F41" s="46">
        <v>294.83333333333331</v>
      </c>
      <c r="G41" s="46">
        <v>287</v>
      </c>
      <c r="H41" s="47">
        <f t="shared" ref="H41:H48" si="0">AVERAGE(B41:G41)</f>
        <v>317.22222222222223</v>
      </c>
      <c r="I41" s="47"/>
      <c r="J41" s="48"/>
      <c r="K41" s="48"/>
      <c r="L41" s="48"/>
      <c r="M41" s="48"/>
      <c r="P41" s="45" t="s">
        <v>14</v>
      </c>
      <c r="Q41" s="49">
        <v>30</v>
      </c>
    </row>
    <row r="42" spans="1:17" x14ac:dyDescent="0.25">
      <c r="A42" s="12" t="s">
        <v>16</v>
      </c>
      <c r="B42" s="46">
        <v>338.5</v>
      </c>
      <c r="C42" s="46">
        <v>342</v>
      </c>
      <c r="D42" s="46">
        <v>401.66666666666669</v>
      </c>
      <c r="E42" s="46">
        <v>349.33333333333331</v>
      </c>
      <c r="F42" s="46">
        <v>312.83333333333331</v>
      </c>
      <c r="G42" s="46">
        <v>367</v>
      </c>
      <c r="H42" s="47">
        <f t="shared" si="0"/>
        <v>351.88888888888886</v>
      </c>
      <c r="I42" s="47"/>
      <c r="J42" s="48"/>
      <c r="K42" s="48"/>
      <c r="L42" s="48"/>
      <c r="M42" s="48"/>
      <c r="P42" s="45" t="s">
        <v>35</v>
      </c>
      <c r="Q42" s="49">
        <v>25</v>
      </c>
    </row>
    <row r="43" spans="1:17" x14ac:dyDescent="0.25">
      <c r="A43" s="12" t="s">
        <v>1</v>
      </c>
      <c r="B43" s="46">
        <v>436</v>
      </c>
      <c r="C43" s="46">
        <v>346</v>
      </c>
      <c r="D43" s="46">
        <v>327</v>
      </c>
      <c r="E43" s="46">
        <v>322</v>
      </c>
      <c r="F43" s="46">
        <v>316</v>
      </c>
      <c r="G43" s="46">
        <v>330</v>
      </c>
      <c r="H43" s="47">
        <f t="shared" si="0"/>
        <v>346.16666666666669</v>
      </c>
      <c r="I43" s="47"/>
      <c r="J43" s="48"/>
      <c r="K43" s="48"/>
      <c r="L43" s="48"/>
      <c r="M43" s="48"/>
      <c r="P43" s="45" t="s">
        <v>53</v>
      </c>
      <c r="Q43" s="49">
        <v>20</v>
      </c>
    </row>
    <row r="44" spans="1:17" x14ac:dyDescent="0.25">
      <c r="A44" s="12" t="s">
        <v>51</v>
      </c>
      <c r="B44" s="46">
        <v>203</v>
      </c>
      <c r="C44" s="46">
        <v>211</v>
      </c>
      <c r="D44" s="46">
        <v>186</v>
      </c>
      <c r="E44" s="46">
        <v>200</v>
      </c>
      <c r="F44" s="46">
        <v>171</v>
      </c>
      <c r="G44" s="46">
        <v>198</v>
      </c>
      <c r="H44" s="47">
        <v>195</v>
      </c>
      <c r="I44" s="47"/>
      <c r="J44" s="48"/>
      <c r="K44" s="48"/>
      <c r="L44" s="48"/>
      <c r="M44" s="48"/>
      <c r="P44" s="50" t="s">
        <v>18</v>
      </c>
    </row>
    <row r="45" spans="1:17" ht="90" x14ac:dyDescent="0.25">
      <c r="A45" s="12" t="s">
        <v>54</v>
      </c>
      <c r="B45" s="46">
        <v>233</v>
      </c>
      <c r="C45" s="46">
        <v>241</v>
      </c>
      <c r="D45" s="46">
        <v>216</v>
      </c>
      <c r="E45" s="46">
        <v>230</v>
      </c>
      <c r="F45" s="46">
        <v>201</v>
      </c>
      <c r="G45" s="46">
        <v>228</v>
      </c>
      <c r="H45" s="47">
        <v>225</v>
      </c>
      <c r="I45" s="24" t="s">
        <v>75</v>
      </c>
      <c r="J45" s="48"/>
      <c r="K45" s="48"/>
      <c r="L45" s="48"/>
      <c r="M45" s="48"/>
      <c r="P45" s="50"/>
    </row>
    <row r="46" spans="1:17" x14ac:dyDescent="0.25">
      <c r="A46" s="12" t="s">
        <v>2</v>
      </c>
      <c r="B46" s="46">
        <v>150.75</v>
      </c>
      <c r="C46" s="46">
        <v>125.58333333333334</v>
      </c>
      <c r="D46" s="46">
        <v>133.66666666666666</v>
      </c>
      <c r="E46" s="46">
        <v>139.75</v>
      </c>
      <c r="F46" s="46">
        <v>129.91666666666666</v>
      </c>
      <c r="G46" s="46">
        <v>149.4</v>
      </c>
      <c r="H46" s="47">
        <f t="shared" si="0"/>
        <v>138.17777777777778</v>
      </c>
      <c r="I46" s="47"/>
      <c r="J46" s="48"/>
      <c r="K46" s="48"/>
      <c r="L46" s="48"/>
      <c r="M46" s="48"/>
    </row>
    <row r="47" spans="1:17" x14ac:dyDescent="0.25">
      <c r="A47" s="12" t="s">
        <v>10</v>
      </c>
      <c r="B47" s="46">
        <v>140.75</v>
      </c>
      <c r="C47" s="46">
        <v>115.58333333333334</v>
      </c>
      <c r="D47" s="46">
        <v>123.66666666666666</v>
      </c>
      <c r="E47" s="46">
        <v>129.75</v>
      </c>
      <c r="F47" s="46">
        <v>119.91666666666666</v>
      </c>
      <c r="G47" s="46">
        <v>139.4</v>
      </c>
      <c r="H47" s="47">
        <f t="shared" si="0"/>
        <v>128.17777777777778</v>
      </c>
      <c r="I47" s="47"/>
      <c r="J47" s="48"/>
      <c r="K47" s="48"/>
      <c r="L47" s="48"/>
      <c r="M47" s="48"/>
    </row>
    <row r="48" spans="1:17" x14ac:dyDescent="0.25">
      <c r="A48" s="12" t="s">
        <v>32</v>
      </c>
      <c r="B48" s="46">
        <v>165.08333333333334</v>
      </c>
      <c r="C48" s="46">
        <v>163.16666666666666</v>
      </c>
      <c r="D48" s="46">
        <v>154.08333333333334</v>
      </c>
      <c r="E48" s="46">
        <v>164.33333333333334</v>
      </c>
      <c r="F48" s="46">
        <v>168.33333333333334</v>
      </c>
      <c r="G48" s="46">
        <v>203.6</v>
      </c>
      <c r="H48" s="47">
        <f t="shared" si="0"/>
        <v>169.76666666666668</v>
      </c>
      <c r="I48" s="47"/>
      <c r="J48" s="48"/>
      <c r="K48" s="48"/>
      <c r="L48" s="48"/>
      <c r="M48" s="48"/>
    </row>
    <row r="50" spans="1:14" ht="15.75" x14ac:dyDescent="0.25">
      <c r="A50" s="34" t="s">
        <v>28</v>
      </c>
    </row>
    <row r="51" spans="1:14" ht="15.75" x14ac:dyDescent="0.25">
      <c r="A51" s="51" t="s">
        <v>58</v>
      </c>
    </row>
    <row r="52" spans="1:14" x14ac:dyDescent="0.25">
      <c r="A52" s="72"/>
      <c r="B52" s="69" t="s">
        <v>25</v>
      </c>
      <c r="C52" s="70"/>
      <c r="D52" s="70"/>
      <c r="E52" s="70"/>
      <c r="F52" s="70"/>
      <c r="G52" s="70"/>
      <c r="H52" s="71"/>
      <c r="I52" s="74" t="s">
        <v>22</v>
      </c>
      <c r="J52" s="74" t="s">
        <v>29</v>
      </c>
      <c r="K52" s="74" t="s">
        <v>26</v>
      </c>
      <c r="L52" s="82" t="s">
        <v>60</v>
      </c>
      <c r="M52" s="82" t="s">
        <v>59</v>
      </c>
      <c r="N52" s="74" t="s">
        <v>27</v>
      </c>
    </row>
    <row r="53" spans="1:14" ht="29.25" customHeight="1" x14ac:dyDescent="0.25">
      <c r="A53" s="73"/>
      <c r="B53" s="6" t="s">
        <v>36</v>
      </c>
      <c r="C53" s="6" t="s">
        <v>37</v>
      </c>
      <c r="D53" s="6" t="s">
        <v>38</v>
      </c>
      <c r="E53" s="6" t="s">
        <v>39</v>
      </c>
      <c r="F53" s="6" t="s">
        <v>40</v>
      </c>
      <c r="G53" s="6" t="s">
        <v>41</v>
      </c>
      <c r="H53" s="3" t="s">
        <v>12</v>
      </c>
      <c r="I53" s="75"/>
      <c r="J53" s="75"/>
      <c r="K53" s="75"/>
      <c r="L53" s="83"/>
      <c r="M53" s="83"/>
      <c r="N53" s="75"/>
    </row>
    <row r="54" spans="1:14" x14ac:dyDescent="0.25">
      <c r="A54" s="52" t="s">
        <v>15</v>
      </c>
      <c r="B54" s="41">
        <v>227</v>
      </c>
      <c r="C54" s="41">
        <v>230</v>
      </c>
      <c r="D54" s="41">
        <v>272</v>
      </c>
      <c r="E54" s="41">
        <v>257</v>
      </c>
      <c r="F54" s="41">
        <v>204</v>
      </c>
      <c r="G54" s="41">
        <v>194</v>
      </c>
      <c r="H54" s="53">
        <f>AVERAGE(B54:G54)</f>
        <v>230.66666666666666</v>
      </c>
      <c r="I54" s="54">
        <v>20</v>
      </c>
      <c r="J54" s="54">
        <v>350</v>
      </c>
      <c r="K54" s="53">
        <f>$H$41*I54/10-J54</f>
        <v>284.44444444444446</v>
      </c>
      <c r="L54" s="55">
        <v>12</v>
      </c>
      <c r="M54" s="55">
        <f>I54+L54</f>
        <v>32</v>
      </c>
      <c r="N54" s="53">
        <f>K54+H54</f>
        <v>515.11111111111109</v>
      </c>
    </row>
    <row r="55" spans="1:14" x14ac:dyDescent="0.25">
      <c r="A55" s="52" t="s">
        <v>16</v>
      </c>
      <c r="B55" s="41">
        <v>257</v>
      </c>
      <c r="C55" s="41">
        <v>260</v>
      </c>
      <c r="D55" s="41">
        <v>332</v>
      </c>
      <c r="E55" s="41">
        <v>269</v>
      </c>
      <c r="F55" s="41">
        <v>226</v>
      </c>
      <c r="G55" s="41">
        <v>290</v>
      </c>
      <c r="H55" s="53">
        <f t="shared" ref="H55:H61" si="1">AVERAGE(B55:G55)</f>
        <v>272.33333333333331</v>
      </c>
      <c r="I55" s="54">
        <v>20</v>
      </c>
      <c r="J55" s="54">
        <v>350</v>
      </c>
      <c r="K55" s="53">
        <f>$H$42*I55/10-J55</f>
        <v>353.77777777777771</v>
      </c>
      <c r="L55" s="55">
        <v>12</v>
      </c>
      <c r="M55" s="55">
        <f t="shared" ref="M55:M61" si="2">I55+L55</f>
        <v>32</v>
      </c>
      <c r="N55" s="53">
        <f t="shared" ref="N55:N61" si="3">K55+H55</f>
        <v>626.11111111111109</v>
      </c>
    </row>
    <row r="56" spans="1:14" x14ac:dyDescent="0.25">
      <c r="A56" s="52" t="s">
        <v>1</v>
      </c>
      <c r="B56" s="41">
        <v>286</v>
      </c>
      <c r="C56" s="41">
        <v>196</v>
      </c>
      <c r="D56" s="41">
        <v>177</v>
      </c>
      <c r="E56" s="41">
        <v>172</v>
      </c>
      <c r="F56" s="41">
        <v>166</v>
      </c>
      <c r="G56" s="41">
        <v>180</v>
      </c>
      <c r="H56" s="53">
        <f t="shared" si="1"/>
        <v>196.16666666666666</v>
      </c>
      <c r="I56" s="54">
        <v>16</v>
      </c>
      <c r="J56" s="54">
        <v>350</v>
      </c>
      <c r="K56" s="53">
        <f>$H$43*I56/10-J56</f>
        <v>203.86666666666667</v>
      </c>
      <c r="L56" s="55">
        <v>10</v>
      </c>
      <c r="M56" s="55">
        <f t="shared" si="2"/>
        <v>26</v>
      </c>
      <c r="N56" s="53">
        <f t="shared" si="3"/>
        <v>400.0333333333333</v>
      </c>
    </row>
    <row r="57" spans="1:14" x14ac:dyDescent="0.25">
      <c r="A57" s="52" t="s">
        <v>51</v>
      </c>
      <c r="B57" s="41">
        <v>215</v>
      </c>
      <c r="C57" s="41">
        <v>230</v>
      </c>
      <c r="D57" s="41">
        <v>185</v>
      </c>
      <c r="E57" s="41">
        <v>210</v>
      </c>
      <c r="F57" s="41">
        <v>158</v>
      </c>
      <c r="G57" s="41">
        <v>206</v>
      </c>
      <c r="H57" s="53">
        <f t="shared" si="1"/>
        <v>200.66666666666666</v>
      </c>
      <c r="I57" s="54">
        <v>35</v>
      </c>
      <c r="J57" s="54">
        <v>400</v>
      </c>
      <c r="K57" s="53">
        <f>I57/10*$H$44-J57</f>
        <v>282.5</v>
      </c>
      <c r="L57" s="55">
        <v>18</v>
      </c>
      <c r="M57" s="55">
        <f t="shared" si="2"/>
        <v>53</v>
      </c>
      <c r="N57" s="53">
        <f t="shared" si="3"/>
        <v>483.16666666666663</v>
      </c>
    </row>
    <row r="58" spans="1:14" x14ac:dyDescent="0.25">
      <c r="A58" s="52" t="s">
        <v>54</v>
      </c>
      <c r="B58" s="41">
        <v>269</v>
      </c>
      <c r="C58" s="41">
        <v>284</v>
      </c>
      <c r="D58" s="41">
        <v>239</v>
      </c>
      <c r="E58" s="41">
        <v>264</v>
      </c>
      <c r="F58" s="41">
        <v>212</v>
      </c>
      <c r="G58" s="41">
        <v>260</v>
      </c>
      <c r="H58" s="53">
        <f t="shared" si="1"/>
        <v>254.66666666666666</v>
      </c>
      <c r="I58" s="54">
        <v>35</v>
      </c>
      <c r="J58" s="54">
        <v>400</v>
      </c>
      <c r="K58" s="53">
        <f>I58/10*$H$45-J58</f>
        <v>387.5</v>
      </c>
      <c r="L58" s="55">
        <v>18</v>
      </c>
      <c r="M58" s="55">
        <f t="shared" si="2"/>
        <v>53</v>
      </c>
      <c r="N58" s="53">
        <f t="shared" si="3"/>
        <v>642.16666666666663</v>
      </c>
    </row>
    <row r="59" spans="1:14" x14ac:dyDescent="0.25">
      <c r="A59" s="52" t="s">
        <v>2</v>
      </c>
      <c r="B59" s="41">
        <v>303</v>
      </c>
      <c r="C59" s="41">
        <v>228</v>
      </c>
      <c r="D59" s="41">
        <v>252</v>
      </c>
      <c r="E59" s="41">
        <v>270</v>
      </c>
      <c r="F59" s="41">
        <v>240</v>
      </c>
      <c r="G59" s="41">
        <v>297</v>
      </c>
      <c r="H59" s="53">
        <f t="shared" si="1"/>
        <v>265</v>
      </c>
      <c r="I59" s="54">
        <v>45</v>
      </c>
      <c r="J59" s="54">
        <v>500</v>
      </c>
      <c r="K59" s="53">
        <f>$H$46*I59/10-J59</f>
        <v>121.79999999999995</v>
      </c>
      <c r="L59" s="55">
        <v>30</v>
      </c>
      <c r="M59" s="55">
        <f t="shared" si="2"/>
        <v>75</v>
      </c>
      <c r="N59" s="53">
        <f t="shared" si="3"/>
        <v>386.79999999999995</v>
      </c>
    </row>
    <row r="60" spans="1:14" x14ac:dyDescent="0.25">
      <c r="A60" s="52" t="s">
        <v>10</v>
      </c>
      <c r="B60" s="41">
        <v>217</v>
      </c>
      <c r="C60" s="41">
        <v>152</v>
      </c>
      <c r="D60" s="41">
        <v>172</v>
      </c>
      <c r="E60" s="41">
        <v>188</v>
      </c>
      <c r="F60" s="41">
        <v>162</v>
      </c>
      <c r="G60" s="41">
        <v>211</v>
      </c>
      <c r="H60" s="53">
        <f t="shared" si="1"/>
        <v>183.66666666666666</v>
      </c>
      <c r="I60" s="54">
        <v>55</v>
      </c>
      <c r="J60" s="56">
        <v>450</v>
      </c>
      <c r="K60" s="53">
        <f>$H$47*I60/10-J60</f>
        <v>254.97777777777776</v>
      </c>
      <c r="L60" s="55">
        <v>26</v>
      </c>
      <c r="M60" s="55">
        <f t="shared" si="2"/>
        <v>81</v>
      </c>
      <c r="N60" s="53">
        <f t="shared" si="3"/>
        <v>438.64444444444439</v>
      </c>
    </row>
    <row r="61" spans="1:14" x14ac:dyDescent="0.25">
      <c r="A61" s="52" t="s">
        <v>33</v>
      </c>
      <c r="B61" s="41">
        <v>314</v>
      </c>
      <c r="C61" s="41">
        <v>310</v>
      </c>
      <c r="D61" s="41">
        <v>293</v>
      </c>
      <c r="E61" s="41">
        <v>312</v>
      </c>
      <c r="F61" s="41">
        <v>319</v>
      </c>
      <c r="G61" s="41">
        <v>347</v>
      </c>
      <c r="H61" s="53">
        <f t="shared" si="1"/>
        <v>315.83333333333331</v>
      </c>
      <c r="I61" s="54">
        <v>50</v>
      </c>
      <c r="J61" s="56">
        <v>400</v>
      </c>
      <c r="K61" s="53">
        <f>$H$48*I61/10-J61</f>
        <v>448.83333333333337</v>
      </c>
      <c r="L61" s="55">
        <v>19</v>
      </c>
      <c r="M61" s="55">
        <f t="shared" si="2"/>
        <v>69</v>
      </c>
      <c r="N61" s="53">
        <f t="shared" si="3"/>
        <v>764.66666666666674</v>
      </c>
    </row>
    <row r="62" spans="1:14" x14ac:dyDescent="0.25">
      <c r="J62" s="57" t="s">
        <v>30</v>
      </c>
      <c r="N62" s="58"/>
    </row>
    <row r="63" spans="1:14" ht="15.75" x14ac:dyDescent="0.25">
      <c r="A63" s="34" t="s">
        <v>47</v>
      </c>
    </row>
    <row r="64" spans="1:14" ht="15.75" x14ac:dyDescent="0.25">
      <c r="A64" s="51" t="s">
        <v>19</v>
      </c>
    </row>
    <row r="65" spans="1:14" ht="15" customHeight="1" x14ac:dyDescent="0.25">
      <c r="A65" s="79"/>
      <c r="B65" s="76" t="s">
        <v>25</v>
      </c>
      <c r="C65" s="77"/>
      <c r="D65" s="77"/>
      <c r="E65" s="77"/>
      <c r="F65" s="77"/>
      <c r="G65" s="77"/>
      <c r="H65" s="78"/>
      <c r="I65" s="67" t="s">
        <v>22</v>
      </c>
      <c r="J65" s="81" t="s">
        <v>23</v>
      </c>
      <c r="K65" s="67" t="s">
        <v>24</v>
      </c>
      <c r="L65" s="84" t="s">
        <v>62</v>
      </c>
      <c r="M65" s="84" t="s">
        <v>59</v>
      </c>
      <c r="N65" s="67" t="s">
        <v>27</v>
      </c>
    </row>
    <row r="66" spans="1:14" ht="26.25" customHeight="1" x14ac:dyDescent="0.25">
      <c r="A66" s="80"/>
      <c r="B66" s="8" t="s">
        <v>36</v>
      </c>
      <c r="C66" s="8" t="s">
        <v>37</v>
      </c>
      <c r="D66" s="8" t="s">
        <v>38</v>
      </c>
      <c r="E66" s="8" t="s">
        <v>39</v>
      </c>
      <c r="F66" s="8" t="s">
        <v>40</v>
      </c>
      <c r="G66" s="8" t="s">
        <v>41</v>
      </c>
      <c r="H66" s="19" t="s">
        <v>12</v>
      </c>
      <c r="I66" s="68"/>
      <c r="J66" s="81"/>
      <c r="K66" s="68"/>
      <c r="L66" s="85"/>
      <c r="M66" s="85"/>
      <c r="N66" s="68"/>
    </row>
    <row r="67" spans="1:14" x14ac:dyDescent="0.25">
      <c r="A67" s="59" t="s">
        <v>15</v>
      </c>
      <c r="B67" s="42">
        <v>133</v>
      </c>
      <c r="C67" s="42">
        <v>135</v>
      </c>
      <c r="D67" s="42">
        <v>167</v>
      </c>
      <c r="E67" s="42">
        <v>155</v>
      </c>
      <c r="F67" s="42">
        <v>116</v>
      </c>
      <c r="G67" s="42">
        <v>108</v>
      </c>
      <c r="H67" s="60">
        <f t="shared" ref="H67:H74" si="4">AVERAGE(B67:G67)</f>
        <v>135.66666666666666</v>
      </c>
      <c r="I67" s="54">
        <v>25</v>
      </c>
      <c r="J67" s="54">
        <v>350</v>
      </c>
      <c r="K67" s="60">
        <f>$H$41*I67/10-J67</f>
        <v>443.05555555555554</v>
      </c>
      <c r="L67" s="61">
        <v>9</v>
      </c>
      <c r="M67" s="61">
        <f>I67+L67</f>
        <v>34</v>
      </c>
      <c r="N67" s="60">
        <f>K67+H67</f>
        <v>578.72222222222217</v>
      </c>
    </row>
    <row r="68" spans="1:14" x14ac:dyDescent="0.25">
      <c r="A68" s="59" t="s">
        <v>16</v>
      </c>
      <c r="B68" s="42">
        <v>155</v>
      </c>
      <c r="C68" s="42">
        <v>158</v>
      </c>
      <c r="D68" s="42">
        <v>212</v>
      </c>
      <c r="E68" s="42">
        <v>164</v>
      </c>
      <c r="F68" s="42">
        <v>132</v>
      </c>
      <c r="G68" s="42">
        <v>180</v>
      </c>
      <c r="H68" s="60">
        <f t="shared" si="4"/>
        <v>166.83333333333334</v>
      </c>
      <c r="I68" s="54">
        <v>25</v>
      </c>
      <c r="J68" s="54">
        <v>350</v>
      </c>
      <c r="K68" s="60">
        <f>$H$42*I68/10-J68</f>
        <v>529.72222222222206</v>
      </c>
      <c r="L68" s="61">
        <v>9</v>
      </c>
      <c r="M68" s="61">
        <f t="shared" ref="M68:M74" si="5">I68+L68</f>
        <v>34</v>
      </c>
      <c r="N68" s="60">
        <f t="shared" ref="N68:N74" si="6">K68+H68</f>
        <v>696.55555555555543</v>
      </c>
    </row>
    <row r="69" spans="1:14" x14ac:dyDescent="0.25">
      <c r="A69" s="59" t="s">
        <v>1</v>
      </c>
      <c r="B69" s="42">
        <v>286</v>
      </c>
      <c r="C69" s="42">
        <v>196</v>
      </c>
      <c r="D69" s="42">
        <v>177</v>
      </c>
      <c r="E69" s="42">
        <v>172</v>
      </c>
      <c r="F69" s="42">
        <v>166</v>
      </c>
      <c r="G69" s="42">
        <v>180</v>
      </c>
      <c r="H69" s="60">
        <f t="shared" si="4"/>
        <v>196.16666666666666</v>
      </c>
      <c r="I69" s="54">
        <v>22</v>
      </c>
      <c r="J69" s="54">
        <v>350</v>
      </c>
      <c r="K69" s="60">
        <f>$H$43*I69/10-J69</f>
        <v>411.56666666666672</v>
      </c>
      <c r="L69" s="61">
        <v>10</v>
      </c>
      <c r="M69" s="61">
        <f t="shared" si="5"/>
        <v>32</v>
      </c>
      <c r="N69" s="60">
        <f t="shared" si="6"/>
        <v>607.73333333333335</v>
      </c>
    </row>
    <row r="70" spans="1:14" x14ac:dyDescent="0.25">
      <c r="A70" s="59" t="s">
        <v>51</v>
      </c>
      <c r="B70" s="42">
        <v>195</v>
      </c>
      <c r="C70" s="42">
        <v>209</v>
      </c>
      <c r="D70" s="42">
        <v>166</v>
      </c>
      <c r="E70" s="42">
        <v>190</v>
      </c>
      <c r="F70" s="42">
        <v>141</v>
      </c>
      <c r="G70" s="42">
        <v>187</v>
      </c>
      <c r="H70" s="60">
        <f t="shared" si="4"/>
        <v>181.33333333333334</v>
      </c>
      <c r="I70" s="54">
        <v>40</v>
      </c>
      <c r="J70" s="54">
        <v>400</v>
      </c>
      <c r="K70" s="60">
        <f>$H$44*I70/10-J70</f>
        <v>380</v>
      </c>
      <c r="L70" s="61">
        <v>17</v>
      </c>
      <c r="M70" s="61">
        <f t="shared" si="5"/>
        <v>57</v>
      </c>
      <c r="N70" s="60">
        <f t="shared" si="6"/>
        <v>561.33333333333337</v>
      </c>
    </row>
    <row r="71" spans="1:14" x14ac:dyDescent="0.25">
      <c r="A71" s="59" t="s">
        <v>54</v>
      </c>
      <c r="B71" s="42">
        <v>246</v>
      </c>
      <c r="C71" s="42">
        <v>260</v>
      </c>
      <c r="D71" s="42">
        <v>217</v>
      </c>
      <c r="E71" s="42">
        <v>241</v>
      </c>
      <c r="F71" s="42">
        <v>192</v>
      </c>
      <c r="G71" s="42">
        <v>238</v>
      </c>
      <c r="H71" s="60">
        <f t="shared" si="4"/>
        <v>232.33333333333334</v>
      </c>
      <c r="I71" s="54">
        <v>40</v>
      </c>
      <c r="J71" s="54">
        <v>400</v>
      </c>
      <c r="K71" s="60">
        <f>$H$45*I71/10-J71</f>
        <v>500</v>
      </c>
      <c r="L71" s="61">
        <v>17</v>
      </c>
      <c r="M71" s="61">
        <f t="shared" si="5"/>
        <v>57</v>
      </c>
      <c r="N71" s="60">
        <f t="shared" si="6"/>
        <v>732.33333333333337</v>
      </c>
    </row>
    <row r="72" spans="1:14" x14ac:dyDescent="0.25">
      <c r="A72" s="59" t="s">
        <v>2</v>
      </c>
      <c r="B72" s="42">
        <v>303</v>
      </c>
      <c r="C72" s="42">
        <v>228</v>
      </c>
      <c r="D72" s="42">
        <v>252</v>
      </c>
      <c r="E72" s="42">
        <v>270</v>
      </c>
      <c r="F72" s="42">
        <v>240</v>
      </c>
      <c r="G72" s="42">
        <v>297</v>
      </c>
      <c r="H72" s="60">
        <f t="shared" si="4"/>
        <v>265</v>
      </c>
      <c r="I72" s="54">
        <v>65</v>
      </c>
      <c r="J72" s="54">
        <v>500</v>
      </c>
      <c r="K72" s="60">
        <f>$H$46*I72/10-J72</f>
        <v>398.15555555555545</v>
      </c>
      <c r="L72" s="61">
        <v>30</v>
      </c>
      <c r="M72" s="61">
        <f t="shared" si="5"/>
        <v>95</v>
      </c>
      <c r="N72" s="60">
        <f t="shared" si="6"/>
        <v>663.15555555555545</v>
      </c>
    </row>
    <row r="73" spans="1:14" x14ac:dyDescent="0.25">
      <c r="A73" s="59" t="s">
        <v>10</v>
      </c>
      <c r="B73" s="42">
        <v>217</v>
      </c>
      <c r="C73" s="42">
        <v>152</v>
      </c>
      <c r="D73" s="42">
        <v>172</v>
      </c>
      <c r="E73" s="42">
        <v>188</v>
      </c>
      <c r="F73" s="42">
        <v>162</v>
      </c>
      <c r="G73" s="42">
        <v>211</v>
      </c>
      <c r="H73" s="60">
        <f t="shared" si="4"/>
        <v>183.66666666666666</v>
      </c>
      <c r="I73" s="54">
        <v>70</v>
      </c>
      <c r="J73" s="54">
        <v>450</v>
      </c>
      <c r="K73" s="60">
        <f>$H$47*I73/10-J73</f>
        <v>447.24444444444453</v>
      </c>
      <c r="L73" s="61">
        <v>26</v>
      </c>
      <c r="M73" s="61">
        <f t="shared" si="5"/>
        <v>96</v>
      </c>
      <c r="N73" s="60">
        <f t="shared" si="6"/>
        <v>630.91111111111115</v>
      </c>
    </row>
    <row r="74" spans="1:14" x14ac:dyDescent="0.25">
      <c r="A74" s="59" t="s">
        <v>33</v>
      </c>
      <c r="B74" s="42">
        <v>281</v>
      </c>
      <c r="C74" s="42">
        <v>277</v>
      </c>
      <c r="D74" s="42">
        <v>262</v>
      </c>
      <c r="E74" s="42">
        <v>279</v>
      </c>
      <c r="F74" s="42">
        <v>286</v>
      </c>
      <c r="G74" s="42">
        <v>265</v>
      </c>
      <c r="H74" s="60">
        <f t="shared" si="4"/>
        <v>275</v>
      </c>
      <c r="I74" s="54">
        <v>60</v>
      </c>
      <c r="J74" s="54">
        <v>400</v>
      </c>
      <c r="K74" s="60">
        <f>$H$48*I74/10-J74</f>
        <v>618.6</v>
      </c>
      <c r="L74" s="61">
        <v>17</v>
      </c>
      <c r="M74" s="61">
        <f t="shared" si="5"/>
        <v>77</v>
      </c>
      <c r="N74" s="60">
        <f t="shared" si="6"/>
        <v>893.6</v>
      </c>
    </row>
    <row r="77" spans="1:14" ht="15.75" x14ac:dyDescent="0.25">
      <c r="A77" s="34" t="s">
        <v>48</v>
      </c>
    </row>
    <row r="78" spans="1:14" ht="15.75" x14ac:dyDescent="0.25">
      <c r="A78" s="51" t="s">
        <v>46</v>
      </c>
    </row>
    <row r="79" spans="1:14" ht="15" customHeight="1" x14ac:dyDescent="0.25">
      <c r="A79" s="79"/>
      <c r="B79" s="76" t="s">
        <v>25</v>
      </c>
      <c r="C79" s="77"/>
      <c r="D79" s="77"/>
      <c r="E79" s="77"/>
      <c r="F79" s="77"/>
      <c r="G79" s="77"/>
      <c r="H79" s="78"/>
      <c r="I79" s="67" t="s">
        <v>22</v>
      </c>
      <c r="J79" s="81" t="s">
        <v>23</v>
      </c>
      <c r="K79" s="67" t="s">
        <v>24</v>
      </c>
      <c r="L79" s="84" t="s">
        <v>61</v>
      </c>
      <c r="M79" s="84" t="s">
        <v>59</v>
      </c>
      <c r="N79" s="67" t="s">
        <v>45</v>
      </c>
    </row>
    <row r="80" spans="1:14" ht="30" x14ac:dyDescent="0.25">
      <c r="A80" s="80"/>
      <c r="B80" s="8" t="s">
        <v>36</v>
      </c>
      <c r="C80" s="8" t="s">
        <v>37</v>
      </c>
      <c r="D80" s="8" t="s">
        <v>38</v>
      </c>
      <c r="E80" s="8" t="s">
        <v>39</v>
      </c>
      <c r="F80" s="8" t="s">
        <v>40</v>
      </c>
      <c r="G80" s="8" t="s">
        <v>41</v>
      </c>
      <c r="H80" s="19" t="s">
        <v>12</v>
      </c>
      <c r="I80" s="68"/>
      <c r="J80" s="81"/>
      <c r="K80" s="68"/>
      <c r="L80" s="85"/>
      <c r="M80" s="85"/>
      <c r="N80" s="68"/>
    </row>
    <row r="81" spans="1:14" x14ac:dyDescent="0.25">
      <c r="A81" s="59" t="s">
        <v>15</v>
      </c>
      <c r="B81" s="42">
        <v>93</v>
      </c>
      <c r="C81" s="42">
        <v>95</v>
      </c>
      <c r="D81" s="42">
        <v>117</v>
      </c>
      <c r="E81" s="42">
        <v>109</v>
      </c>
      <c r="F81" s="42">
        <v>81</v>
      </c>
      <c r="G81" s="42">
        <v>76</v>
      </c>
      <c r="H81" s="60">
        <f t="shared" ref="H81:H88" si="7">AVERAGE(B81:G81)</f>
        <v>95.166666666666671</v>
      </c>
      <c r="I81" s="54">
        <v>25</v>
      </c>
      <c r="J81" s="54">
        <v>350</v>
      </c>
      <c r="K81" s="60">
        <f>$H$41*I81/10-J81</f>
        <v>443.05555555555554</v>
      </c>
      <c r="L81" s="61">
        <v>6.3</v>
      </c>
      <c r="M81" s="61">
        <f>I81+L81</f>
        <v>31.3</v>
      </c>
      <c r="N81" s="60">
        <f>K81+H81</f>
        <v>538.22222222222217</v>
      </c>
    </row>
    <row r="82" spans="1:14" x14ac:dyDescent="0.25">
      <c r="A82" s="59" t="s">
        <v>16</v>
      </c>
      <c r="B82" s="42">
        <v>108.255</v>
      </c>
      <c r="C82" s="42">
        <v>110.46000000000001</v>
      </c>
      <c r="D82" s="42">
        <v>148.05000000000001</v>
      </c>
      <c r="E82" s="42">
        <v>115.07999999999998</v>
      </c>
      <c r="F82" s="42">
        <v>92.08499999999998</v>
      </c>
      <c r="G82" s="42">
        <v>126.21000000000001</v>
      </c>
      <c r="H82" s="60">
        <f t="shared" si="7"/>
        <v>116.69</v>
      </c>
      <c r="I82" s="54">
        <v>25</v>
      </c>
      <c r="J82" s="54">
        <v>350</v>
      </c>
      <c r="K82" s="60">
        <f>$H$42*I82/10-J82</f>
        <v>529.72222222222206</v>
      </c>
      <c r="L82" s="61">
        <v>6.3</v>
      </c>
      <c r="M82" s="61">
        <f t="shared" ref="M82:M88" si="8">I82+L82</f>
        <v>31.3</v>
      </c>
      <c r="N82" s="60">
        <f t="shared" ref="N82:N88" si="9">K82+H82</f>
        <v>646.412222222222</v>
      </c>
    </row>
    <row r="83" spans="1:14" x14ac:dyDescent="0.25">
      <c r="A83" s="59" t="s">
        <v>1</v>
      </c>
      <c r="B83" s="42">
        <v>200.2</v>
      </c>
      <c r="C83" s="42">
        <v>137.19999999999999</v>
      </c>
      <c r="D83" s="42">
        <v>123.89999999999998</v>
      </c>
      <c r="E83" s="42">
        <v>120.39999999999998</v>
      </c>
      <c r="F83" s="42">
        <v>116.19999999999999</v>
      </c>
      <c r="G83" s="42">
        <v>125.99999999999997</v>
      </c>
      <c r="H83" s="60">
        <f t="shared" si="7"/>
        <v>137.31666666666663</v>
      </c>
      <c r="I83" s="54">
        <v>22</v>
      </c>
      <c r="J83" s="54">
        <v>350</v>
      </c>
      <c r="K83" s="60">
        <f>$H$43*I83/10-J83</f>
        <v>411.56666666666672</v>
      </c>
      <c r="L83" s="61">
        <v>7</v>
      </c>
      <c r="M83" s="61">
        <f t="shared" si="8"/>
        <v>29</v>
      </c>
      <c r="N83" s="60">
        <f t="shared" si="9"/>
        <v>548.88333333333333</v>
      </c>
    </row>
    <row r="84" spans="1:14" x14ac:dyDescent="0.25">
      <c r="A84" s="59" t="s">
        <v>51</v>
      </c>
      <c r="B84" s="42">
        <v>137</v>
      </c>
      <c r="C84" s="42">
        <v>146</v>
      </c>
      <c r="D84" s="42">
        <v>116</v>
      </c>
      <c r="E84" s="42">
        <v>133</v>
      </c>
      <c r="F84" s="42">
        <v>98</v>
      </c>
      <c r="G84" s="42">
        <v>131</v>
      </c>
      <c r="H84" s="60">
        <f t="shared" si="7"/>
        <v>126.83333333333333</v>
      </c>
      <c r="I84" s="54">
        <v>40</v>
      </c>
      <c r="J84" s="54">
        <v>400</v>
      </c>
      <c r="K84" s="60">
        <f>$H$44*I84/10-J84</f>
        <v>380</v>
      </c>
      <c r="L84" s="61">
        <v>11.9</v>
      </c>
      <c r="M84" s="61">
        <f t="shared" si="8"/>
        <v>51.9</v>
      </c>
      <c r="N84" s="60">
        <f t="shared" si="9"/>
        <v>506.83333333333331</v>
      </c>
    </row>
    <row r="85" spans="1:14" x14ac:dyDescent="0.25">
      <c r="A85" s="59" t="s">
        <v>54</v>
      </c>
      <c r="B85" s="42">
        <v>172</v>
      </c>
      <c r="C85" s="42">
        <v>182</v>
      </c>
      <c r="D85" s="42">
        <v>152</v>
      </c>
      <c r="E85" s="42">
        <v>169</v>
      </c>
      <c r="F85" s="42">
        <v>134</v>
      </c>
      <c r="G85" s="42">
        <v>166</v>
      </c>
      <c r="H85" s="60">
        <f t="shared" si="7"/>
        <v>162.5</v>
      </c>
      <c r="I85" s="54">
        <v>40</v>
      </c>
      <c r="J85" s="54">
        <v>400</v>
      </c>
      <c r="K85" s="60">
        <f>$H$45*I85/10-J85</f>
        <v>500</v>
      </c>
      <c r="L85" s="61">
        <v>11.9</v>
      </c>
      <c r="M85" s="61">
        <f t="shared" si="8"/>
        <v>51.9</v>
      </c>
      <c r="N85" s="60">
        <f t="shared" si="9"/>
        <v>662.5</v>
      </c>
    </row>
    <row r="86" spans="1:14" x14ac:dyDescent="0.25">
      <c r="A86" s="59" t="s">
        <v>2</v>
      </c>
      <c r="B86" s="42">
        <v>211.57499999999999</v>
      </c>
      <c r="C86" s="42">
        <v>158.72500000000002</v>
      </c>
      <c r="D86" s="42">
        <v>175.7</v>
      </c>
      <c r="E86" s="42">
        <v>188.47500000000002</v>
      </c>
      <c r="F86" s="42">
        <v>167.82499999999999</v>
      </c>
      <c r="G86" s="42">
        <v>208.74</v>
      </c>
      <c r="H86" s="60">
        <f t="shared" si="7"/>
        <v>185.17333333333332</v>
      </c>
      <c r="I86" s="54">
        <v>65</v>
      </c>
      <c r="J86" s="54">
        <v>500</v>
      </c>
      <c r="K86" s="60">
        <f>$H$46*I86/10-J86</f>
        <v>398.15555555555545</v>
      </c>
      <c r="L86" s="61">
        <v>21</v>
      </c>
      <c r="M86" s="61">
        <f t="shared" si="8"/>
        <v>86</v>
      </c>
      <c r="N86" s="60">
        <f t="shared" si="9"/>
        <v>583.32888888888874</v>
      </c>
    </row>
    <row r="87" spans="1:14" x14ac:dyDescent="0.25">
      <c r="A87" s="59" t="s">
        <v>10</v>
      </c>
      <c r="B87" s="42">
        <v>151.16500000000002</v>
      </c>
      <c r="C87" s="42">
        <v>105.36166666666668</v>
      </c>
      <c r="D87" s="42">
        <v>120.07333333333332</v>
      </c>
      <c r="E87" s="42">
        <v>131.14500000000001</v>
      </c>
      <c r="F87" s="42">
        <v>113.24833333333333</v>
      </c>
      <c r="G87" s="42">
        <v>148.70800000000003</v>
      </c>
      <c r="H87" s="60">
        <f t="shared" si="7"/>
        <v>128.28355555555558</v>
      </c>
      <c r="I87" s="54">
        <v>70</v>
      </c>
      <c r="J87" s="54">
        <v>450</v>
      </c>
      <c r="K87" s="60">
        <f>$H$47*I87/10-J87</f>
        <v>447.24444444444453</v>
      </c>
      <c r="L87" s="61">
        <v>18.2</v>
      </c>
      <c r="M87" s="61">
        <f t="shared" si="8"/>
        <v>88.2</v>
      </c>
      <c r="N87" s="60">
        <f t="shared" si="9"/>
        <v>575.52800000000013</v>
      </c>
    </row>
    <row r="88" spans="1:14" x14ac:dyDescent="0.25">
      <c r="A88" s="59" t="s">
        <v>33</v>
      </c>
      <c r="B88" s="42">
        <v>196.44916666666668</v>
      </c>
      <c r="C88" s="42">
        <v>194.16833333333332</v>
      </c>
      <c r="D88" s="42">
        <v>183.35916666666668</v>
      </c>
      <c r="E88" s="42">
        <v>195.55666666666667</v>
      </c>
      <c r="F88" s="42">
        <v>200.31666666666666</v>
      </c>
      <c r="G88" s="42">
        <v>242.28400000000002</v>
      </c>
      <c r="H88" s="60">
        <f t="shared" si="7"/>
        <v>202.02233333333334</v>
      </c>
      <c r="I88" s="54">
        <v>60</v>
      </c>
      <c r="J88" s="54">
        <v>400</v>
      </c>
      <c r="K88" s="60">
        <f>$H$48*I88/10-J88</f>
        <v>618.6</v>
      </c>
      <c r="L88" s="61">
        <v>11.9</v>
      </c>
      <c r="M88" s="61">
        <f t="shared" si="8"/>
        <v>71.900000000000006</v>
      </c>
      <c r="N88" s="60">
        <f t="shared" si="9"/>
        <v>820.62233333333336</v>
      </c>
    </row>
    <row r="90" spans="1:14" x14ac:dyDescent="0.25">
      <c r="A90" s="62" t="s">
        <v>34</v>
      </c>
    </row>
    <row r="91" spans="1:14" x14ac:dyDescent="0.25">
      <c r="A91" s="62" t="s">
        <v>55</v>
      </c>
    </row>
    <row r="92" spans="1:14" x14ac:dyDescent="0.25">
      <c r="A92" s="50" t="s">
        <v>42</v>
      </c>
    </row>
    <row r="93" spans="1:14" x14ac:dyDescent="0.25">
      <c r="A93" s="50" t="s">
        <v>63</v>
      </c>
    </row>
  </sheetData>
  <mergeCells count="25">
    <mergeCell ref="L79:L80"/>
    <mergeCell ref="L52:L53"/>
    <mergeCell ref="N79:N80"/>
    <mergeCell ref="A79:A80"/>
    <mergeCell ref="B79:H79"/>
    <mergeCell ref="I79:I80"/>
    <mergeCell ref="J79:J80"/>
    <mergeCell ref="K79:K80"/>
    <mergeCell ref="M79:M80"/>
    <mergeCell ref="A12:D13"/>
    <mergeCell ref="N65:N66"/>
    <mergeCell ref="B52:H52"/>
    <mergeCell ref="A52:A53"/>
    <mergeCell ref="I52:I53"/>
    <mergeCell ref="J52:J53"/>
    <mergeCell ref="K52:K53"/>
    <mergeCell ref="N52:N53"/>
    <mergeCell ref="B65:H65"/>
    <mergeCell ref="A65:A66"/>
    <mergeCell ref="I65:I66"/>
    <mergeCell ref="J65:J66"/>
    <mergeCell ref="K65:K66"/>
    <mergeCell ref="M52:M53"/>
    <mergeCell ref="M65:M66"/>
    <mergeCell ref="L65:L66"/>
  </mergeCells>
  <conditionalFormatting sqref="B30:D36">
    <cfRule type="dataBar" priority="252">
      <dataBar>
        <cfvo type="min"/>
        <cfvo type="max"/>
        <color rgb="FF63C384"/>
      </dataBar>
      <extLst>
        <ext xmlns:x14="http://schemas.microsoft.com/office/spreadsheetml/2009/9/main" uri="{B025F937-C7B1-47D3-B67F-A62EFF666E3E}">
          <x14:id>{32F8FD85-A0A9-444B-A226-2B37E7BD4158}</x14:id>
        </ext>
      </extLst>
    </cfRule>
  </conditionalFormatting>
  <conditionalFormatting sqref="F41:G41">
    <cfRule type="colorScale" priority="183">
      <colorScale>
        <cfvo type="min"/>
        <cfvo type="max"/>
        <color rgb="FFFCFCFF"/>
        <color rgb="FF63BE7B"/>
      </colorScale>
    </cfRule>
  </conditionalFormatting>
  <conditionalFormatting sqref="F41:G41">
    <cfRule type="colorScale" priority="182">
      <colorScale>
        <cfvo type="min"/>
        <cfvo type="max"/>
        <color rgb="FFFCFCFF"/>
        <color rgb="FF63BE7B"/>
      </colorScale>
    </cfRule>
  </conditionalFormatting>
  <conditionalFormatting sqref="B41:G41">
    <cfRule type="colorScale" priority="166">
      <colorScale>
        <cfvo type="min"/>
        <cfvo type="max"/>
        <color rgb="FFFCFCFF"/>
        <color rgb="FF63BE7B"/>
      </colorScale>
    </cfRule>
  </conditionalFormatting>
  <conditionalFormatting sqref="B41:G41">
    <cfRule type="colorScale" priority="185">
      <colorScale>
        <cfvo type="min"/>
        <cfvo type="max"/>
        <color rgb="FFFCFCFF"/>
        <color rgb="FF63BE7B"/>
      </colorScale>
    </cfRule>
  </conditionalFormatting>
  <conditionalFormatting sqref="F42:G42">
    <cfRule type="colorScale" priority="164">
      <colorScale>
        <cfvo type="min"/>
        <cfvo type="max"/>
        <color rgb="FFFCFCFF"/>
        <color rgb="FF63BE7B"/>
      </colorScale>
    </cfRule>
  </conditionalFormatting>
  <conditionalFormatting sqref="F42:G42">
    <cfRule type="colorScale" priority="163">
      <colorScale>
        <cfvo type="min"/>
        <cfvo type="max"/>
        <color rgb="FFFCFCFF"/>
        <color rgb="FF63BE7B"/>
      </colorScale>
    </cfRule>
  </conditionalFormatting>
  <conditionalFormatting sqref="B42:G42">
    <cfRule type="colorScale" priority="162">
      <colorScale>
        <cfvo type="min"/>
        <cfvo type="max"/>
        <color rgb="FFFCFCFF"/>
        <color rgb="FF63BE7B"/>
      </colorScale>
    </cfRule>
  </conditionalFormatting>
  <conditionalFormatting sqref="B42:G42">
    <cfRule type="colorScale" priority="165">
      <colorScale>
        <cfvo type="min"/>
        <cfvo type="max"/>
        <color rgb="FFFCFCFF"/>
        <color rgb="FF63BE7B"/>
      </colorScale>
    </cfRule>
  </conditionalFormatting>
  <conditionalFormatting sqref="F43:G43">
    <cfRule type="colorScale" priority="160">
      <colorScale>
        <cfvo type="min"/>
        <cfvo type="max"/>
        <color rgb="FFFCFCFF"/>
        <color rgb="FF63BE7B"/>
      </colorScale>
    </cfRule>
  </conditionalFormatting>
  <conditionalFormatting sqref="F43:G43">
    <cfRule type="colorScale" priority="159">
      <colorScale>
        <cfvo type="min"/>
        <cfvo type="max"/>
        <color rgb="FFFCFCFF"/>
        <color rgb="FF63BE7B"/>
      </colorScale>
    </cfRule>
  </conditionalFormatting>
  <conditionalFormatting sqref="B43:G43">
    <cfRule type="colorScale" priority="158">
      <colorScale>
        <cfvo type="min"/>
        <cfvo type="max"/>
        <color rgb="FFFCFCFF"/>
        <color rgb="FF63BE7B"/>
      </colorScale>
    </cfRule>
  </conditionalFormatting>
  <conditionalFormatting sqref="B43:G43">
    <cfRule type="colorScale" priority="161">
      <colorScale>
        <cfvo type="min"/>
        <cfvo type="max"/>
        <color rgb="FFFCFCFF"/>
        <color rgb="FF63BE7B"/>
      </colorScale>
    </cfRule>
  </conditionalFormatting>
  <conditionalFormatting sqref="F46:G46">
    <cfRule type="colorScale" priority="156">
      <colorScale>
        <cfvo type="min"/>
        <cfvo type="max"/>
        <color rgb="FFFCFCFF"/>
        <color rgb="FF63BE7B"/>
      </colorScale>
    </cfRule>
  </conditionalFormatting>
  <conditionalFormatting sqref="F46:G46">
    <cfRule type="colorScale" priority="155">
      <colorScale>
        <cfvo type="min"/>
        <cfvo type="max"/>
        <color rgb="FFFCFCFF"/>
        <color rgb="FF63BE7B"/>
      </colorScale>
    </cfRule>
  </conditionalFormatting>
  <conditionalFormatting sqref="B46:G46">
    <cfRule type="colorScale" priority="154">
      <colorScale>
        <cfvo type="min"/>
        <cfvo type="max"/>
        <color rgb="FFFCFCFF"/>
        <color rgb="FF63BE7B"/>
      </colorScale>
    </cfRule>
  </conditionalFormatting>
  <conditionalFormatting sqref="B46:G46">
    <cfRule type="colorScale" priority="157">
      <colorScale>
        <cfvo type="min"/>
        <cfvo type="max"/>
        <color rgb="FFFCFCFF"/>
        <color rgb="FF63BE7B"/>
      </colorScale>
    </cfRule>
  </conditionalFormatting>
  <conditionalFormatting sqref="F47:G47">
    <cfRule type="colorScale" priority="152">
      <colorScale>
        <cfvo type="min"/>
        <cfvo type="max"/>
        <color rgb="FFFCFCFF"/>
        <color rgb="FF63BE7B"/>
      </colorScale>
    </cfRule>
  </conditionalFormatting>
  <conditionalFormatting sqref="F47:G47">
    <cfRule type="colorScale" priority="151">
      <colorScale>
        <cfvo type="min"/>
        <cfvo type="max"/>
        <color rgb="FFFCFCFF"/>
        <color rgb="FF63BE7B"/>
      </colorScale>
    </cfRule>
  </conditionalFormatting>
  <conditionalFormatting sqref="B47:G47">
    <cfRule type="colorScale" priority="150">
      <colorScale>
        <cfvo type="min"/>
        <cfvo type="max"/>
        <color rgb="FFFCFCFF"/>
        <color rgb="FF63BE7B"/>
      </colorScale>
    </cfRule>
  </conditionalFormatting>
  <conditionalFormatting sqref="B47:G47">
    <cfRule type="colorScale" priority="153">
      <colorScale>
        <cfvo type="min"/>
        <cfvo type="max"/>
        <color rgb="FFFCFCFF"/>
        <color rgb="FF63BE7B"/>
      </colorScale>
    </cfRule>
  </conditionalFormatting>
  <conditionalFormatting sqref="B54:G60">
    <cfRule type="dataBar" priority="129">
      <dataBar>
        <cfvo type="min"/>
        <cfvo type="max"/>
        <color rgb="FF63C384"/>
      </dataBar>
      <extLst>
        <ext xmlns:x14="http://schemas.microsoft.com/office/spreadsheetml/2009/9/main" uri="{B025F937-C7B1-47D3-B67F-A62EFF666E3E}">
          <x14:id>{0622EDAD-2C9B-4D5D-997A-61E9F3581662}</x14:id>
        </ext>
      </extLst>
    </cfRule>
  </conditionalFormatting>
  <conditionalFormatting sqref="H54:H61">
    <cfRule type="dataBar" priority="128">
      <dataBar>
        <cfvo type="min"/>
        <cfvo type="max"/>
        <color rgb="FF63C384"/>
      </dataBar>
      <extLst>
        <ext xmlns:x14="http://schemas.microsoft.com/office/spreadsheetml/2009/9/main" uri="{B025F937-C7B1-47D3-B67F-A62EFF666E3E}">
          <x14:id>{D0CD8498-FDD8-4940-9EFF-D3548BCD79F7}</x14:id>
        </ext>
      </extLst>
    </cfRule>
  </conditionalFormatting>
  <conditionalFormatting sqref="B67:G73">
    <cfRule type="dataBar" priority="127">
      <dataBar>
        <cfvo type="min"/>
        <cfvo type="max"/>
        <color rgb="FF63C384"/>
      </dataBar>
      <extLst>
        <ext xmlns:x14="http://schemas.microsoft.com/office/spreadsheetml/2009/9/main" uri="{B025F937-C7B1-47D3-B67F-A62EFF666E3E}">
          <x14:id>{79FD9823-8F4B-4BA6-89AB-3E6FEEFC0E1C}</x14:id>
        </ext>
      </extLst>
    </cfRule>
  </conditionalFormatting>
  <conditionalFormatting sqref="H67:H74">
    <cfRule type="dataBar" priority="126">
      <dataBar>
        <cfvo type="min"/>
        <cfvo type="max"/>
        <color rgb="FF63C384"/>
      </dataBar>
      <extLst>
        <ext xmlns:x14="http://schemas.microsoft.com/office/spreadsheetml/2009/9/main" uri="{B025F937-C7B1-47D3-B67F-A62EFF666E3E}">
          <x14:id>{2EAE4332-16E2-4283-81E7-6D946ED231FD}</x14:id>
        </ext>
      </extLst>
    </cfRule>
  </conditionalFormatting>
  <conditionalFormatting sqref="K60:K61 J60 J54:K59 N54:N61">
    <cfRule type="dataBar" priority="125">
      <dataBar>
        <cfvo type="min"/>
        <cfvo type="max"/>
        <color rgb="FF63C384"/>
      </dataBar>
      <extLst>
        <ext xmlns:x14="http://schemas.microsoft.com/office/spreadsheetml/2009/9/main" uri="{B025F937-C7B1-47D3-B67F-A62EFF666E3E}">
          <x14:id>{EA44313C-EBCA-4AAB-8A17-C8BC6142354A}</x14:id>
        </ext>
      </extLst>
    </cfRule>
  </conditionalFormatting>
  <conditionalFormatting sqref="N67:N74">
    <cfRule type="dataBar" priority="122">
      <dataBar>
        <cfvo type="min"/>
        <cfvo type="max"/>
        <color rgb="FF63C384"/>
      </dataBar>
      <extLst>
        <ext xmlns:x14="http://schemas.microsoft.com/office/spreadsheetml/2009/9/main" uri="{B025F937-C7B1-47D3-B67F-A62EFF666E3E}">
          <x14:id>{44B8AE11-D2CA-42C4-859D-9163901498BB}</x14:id>
        </ext>
      </extLst>
    </cfRule>
  </conditionalFormatting>
  <conditionalFormatting sqref="F48:G48">
    <cfRule type="colorScale" priority="119">
      <colorScale>
        <cfvo type="min"/>
        <cfvo type="max"/>
        <color rgb="FFFCFCFF"/>
        <color rgb="FF63BE7B"/>
      </colorScale>
    </cfRule>
  </conditionalFormatting>
  <conditionalFormatting sqref="F48:G48">
    <cfRule type="colorScale" priority="118">
      <colorScale>
        <cfvo type="min"/>
        <cfvo type="max"/>
        <color rgb="FFFCFCFF"/>
        <color rgb="FF63BE7B"/>
      </colorScale>
    </cfRule>
  </conditionalFormatting>
  <conditionalFormatting sqref="B48:G48">
    <cfRule type="colorScale" priority="117">
      <colorScale>
        <cfvo type="min"/>
        <cfvo type="max"/>
        <color rgb="FFFCFCFF"/>
        <color rgb="FF63BE7B"/>
      </colorScale>
    </cfRule>
  </conditionalFormatting>
  <conditionalFormatting sqref="B48:G48">
    <cfRule type="colorScale" priority="120">
      <colorScale>
        <cfvo type="min"/>
        <cfvo type="max"/>
        <color rgb="FFFCFCFF"/>
        <color rgb="FF63BE7B"/>
      </colorScale>
    </cfRule>
  </conditionalFormatting>
  <conditionalFormatting sqref="B61:G61">
    <cfRule type="dataBar" priority="116">
      <dataBar>
        <cfvo type="min"/>
        <cfvo type="max"/>
        <color rgb="FF63C384"/>
      </dataBar>
      <extLst>
        <ext xmlns:x14="http://schemas.microsoft.com/office/spreadsheetml/2009/9/main" uri="{B025F937-C7B1-47D3-B67F-A62EFF666E3E}">
          <x14:id>{49740DD6-D3F6-47FA-ABA0-D98D7D434353}</x14:id>
        </ext>
      </extLst>
    </cfRule>
  </conditionalFormatting>
  <conditionalFormatting sqref="J61">
    <cfRule type="dataBar" priority="114">
      <dataBar>
        <cfvo type="min"/>
        <cfvo type="max"/>
        <color rgb="FF63C384"/>
      </dataBar>
      <extLst>
        <ext xmlns:x14="http://schemas.microsoft.com/office/spreadsheetml/2009/9/main" uri="{B025F937-C7B1-47D3-B67F-A62EFF666E3E}">
          <x14:id>{69E82BCF-6476-47D0-92B2-803D05720C37}</x14:id>
        </ext>
      </extLst>
    </cfRule>
  </conditionalFormatting>
  <conditionalFormatting sqref="B74:G74">
    <cfRule type="dataBar" priority="113">
      <dataBar>
        <cfvo type="min"/>
        <cfvo type="max"/>
        <color rgb="FF63C384"/>
      </dataBar>
      <extLst>
        <ext xmlns:x14="http://schemas.microsoft.com/office/spreadsheetml/2009/9/main" uri="{B025F937-C7B1-47D3-B67F-A62EFF666E3E}">
          <x14:id>{618C9AB9-0E76-44E2-8FB0-B371E587557F}</x14:id>
        </ext>
      </extLst>
    </cfRule>
  </conditionalFormatting>
  <conditionalFormatting sqref="B37:D37">
    <cfRule type="dataBar" priority="109">
      <dataBar>
        <cfvo type="min"/>
        <cfvo type="max"/>
        <color rgb="FF63C384"/>
      </dataBar>
      <extLst>
        <ext xmlns:x14="http://schemas.microsoft.com/office/spreadsheetml/2009/9/main" uri="{B025F937-C7B1-47D3-B67F-A62EFF666E3E}">
          <x14:id>{254B6AAF-78F8-4453-BC6B-4F586A831E0C}</x14:id>
        </ext>
      </extLst>
    </cfRule>
  </conditionalFormatting>
  <conditionalFormatting sqref="B81:G87">
    <cfRule type="dataBar" priority="108">
      <dataBar>
        <cfvo type="min"/>
        <cfvo type="max"/>
        <color rgb="FF63C384"/>
      </dataBar>
      <extLst>
        <ext xmlns:x14="http://schemas.microsoft.com/office/spreadsheetml/2009/9/main" uri="{B025F937-C7B1-47D3-B67F-A62EFF666E3E}">
          <x14:id>{4E53B072-427C-492D-AAC9-5DB34CB8796A}</x14:id>
        </ext>
      </extLst>
    </cfRule>
  </conditionalFormatting>
  <conditionalFormatting sqref="H81:H88">
    <cfRule type="dataBar" priority="107">
      <dataBar>
        <cfvo type="min"/>
        <cfvo type="max"/>
        <color rgb="FF63C384"/>
      </dataBar>
      <extLst>
        <ext xmlns:x14="http://schemas.microsoft.com/office/spreadsheetml/2009/9/main" uri="{B025F937-C7B1-47D3-B67F-A62EFF666E3E}">
          <x14:id>{535493EB-367E-404C-BF31-E2E3D6CA20A1}</x14:id>
        </ext>
      </extLst>
    </cfRule>
  </conditionalFormatting>
  <conditionalFormatting sqref="N81:N88">
    <cfRule type="dataBar" priority="105">
      <dataBar>
        <cfvo type="min"/>
        <cfvo type="max"/>
        <color rgb="FF63C384"/>
      </dataBar>
      <extLst>
        <ext xmlns:x14="http://schemas.microsoft.com/office/spreadsheetml/2009/9/main" uri="{B025F937-C7B1-47D3-B67F-A62EFF666E3E}">
          <x14:id>{1DA56451-B2BB-4F90-BC7E-352051FCCB8D}</x14:id>
        </ext>
      </extLst>
    </cfRule>
  </conditionalFormatting>
  <conditionalFormatting sqref="B88:G88">
    <cfRule type="dataBar" priority="104">
      <dataBar>
        <cfvo type="min"/>
        <cfvo type="max"/>
        <color rgb="FF63C384"/>
      </dataBar>
      <extLst>
        <ext xmlns:x14="http://schemas.microsoft.com/office/spreadsheetml/2009/9/main" uri="{B025F937-C7B1-47D3-B67F-A62EFF666E3E}">
          <x14:id>{A793E9E3-3429-40A8-A7D4-01F0735F82FA}</x14:id>
        </ext>
      </extLst>
    </cfRule>
  </conditionalFormatting>
  <conditionalFormatting sqref="K81:K83 K86:K88">
    <cfRule type="dataBar" priority="10">
      <dataBar>
        <cfvo type="min"/>
        <cfvo type="max"/>
        <color rgb="FF63C384"/>
      </dataBar>
      <extLst>
        <ext xmlns:x14="http://schemas.microsoft.com/office/spreadsheetml/2009/9/main" uri="{B025F937-C7B1-47D3-B67F-A62EFF666E3E}">
          <x14:id>{3FA84FC1-4FBE-4084-B674-D87174E22DE5}</x14:id>
        </ext>
      </extLst>
    </cfRule>
  </conditionalFormatting>
  <conditionalFormatting sqref="K67:K74">
    <cfRule type="dataBar" priority="100">
      <dataBar>
        <cfvo type="min"/>
        <cfvo type="max"/>
        <color rgb="FF63C384"/>
      </dataBar>
      <extLst>
        <ext xmlns:x14="http://schemas.microsoft.com/office/spreadsheetml/2009/9/main" uri="{B025F937-C7B1-47D3-B67F-A62EFF666E3E}">
          <x14:id>{C28F2922-9F4F-4DFB-851B-0224FA8AEB71}</x14:id>
        </ext>
      </extLst>
    </cfRule>
  </conditionalFormatting>
  <conditionalFormatting sqref="B30:D37">
    <cfRule type="dataBar" priority="19">
      <dataBar>
        <cfvo type="min"/>
        <cfvo type="max"/>
        <color rgb="FF63C384"/>
      </dataBar>
      <extLst>
        <ext xmlns:x14="http://schemas.microsoft.com/office/spreadsheetml/2009/9/main" uri="{B025F937-C7B1-47D3-B67F-A62EFF666E3E}">
          <x14:id>{B77D2769-4C32-4610-9825-CA4FCC1043C8}</x14:id>
        </ext>
      </extLst>
    </cfRule>
  </conditionalFormatting>
  <conditionalFormatting sqref="J54:J61">
    <cfRule type="dataBar" priority="18">
      <dataBar>
        <cfvo type="min"/>
        <cfvo type="max"/>
        <color rgb="FF63C384"/>
      </dataBar>
      <extLst>
        <ext xmlns:x14="http://schemas.microsoft.com/office/spreadsheetml/2009/9/main" uri="{B025F937-C7B1-47D3-B67F-A62EFF666E3E}">
          <x14:id>{F5D29FA7-7A7B-4454-8494-A65DEABB5FBD}</x14:id>
        </ext>
      </extLst>
    </cfRule>
  </conditionalFormatting>
  <conditionalFormatting sqref="J67:J73">
    <cfRule type="dataBar" priority="17">
      <dataBar>
        <cfvo type="min"/>
        <cfvo type="max"/>
        <color rgb="FF63C384"/>
      </dataBar>
      <extLst>
        <ext xmlns:x14="http://schemas.microsoft.com/office/spreadsheetml/2009/9/main" uri="{B025F937-C7B1-47D3-B67F-A62EFF666E3E}">
          <x14:id>{525761D7-4CEA-45A4-AB8B-87D8435E6FE9}</x14:id>
        </ext>
      </extLst>
    </cfRule>
  </conditionalFormatting>
  <conditionalFormatting sqref="J74">
    <cfRule type="dataBar" priority="16">
      <dataBar>
        <cfvo type="min"/>
        <cfvo type="max"/>
        <color rgb="FF63C384"/>
      </dataBar>
      <extLst>
        <ext xmlns:x14="http://schemas.microsoft.com/office/spreadsheetml/2009/9/main" uri="{B025F937-C7B1-47D3-B67F-A62EFF666E3E}">
          <x14:id>{392DC769-F38D-4D36-823A-B6E68D5899DD}</x14:id>
        </ext>
      </extLst>
    </cfRule>
  </conditionalFormatting>
  <conditionalFormatting sqref="J67:J74">
    <cfRule type="dataBar" priority="15">
      <dataBar>
        <cfvo type="min"/>
        <cfvo type="max"/>
        <color rgb="FF63C384"/>
      </dataBar>
      <extLst>
        <ext xmlns:x14="http://schemas.microsoft.com/office/spreadsheetml/2009/9/main" uri="{B025F937-C7B1-47D3-B67F-A62EFF666E3E}">
          <x14:id>{9AD75A87-6833-473B-BE76-0C7B6020F5D8}</x14:id>
        </ext>
      </extLst>
    </cfRule>
  </conditionalFormatting>
  <conditionalFormatting sqref="J81:J87">
    <cfRule type="dataBar" priority="14">
      <dataBar>
        <cfvo type="min"/>
        <cfvo type="max"/>
        <color rgb="FF63C384"/>
      </dataBar>
      <extLst>
        <ext xmlns:x14="http://schemas.microsoft.com/office/spreadsheetml/2009/9/main" uri="{B025F937-C7B1-47D3-B67F-A62EFF666E3E}">
          <x14:id>{39CA1993-CECE-424B-BDD1-3A7142097849}</x14:id>
        </ext>
      </extLst>
    </cfRule>
  </conditionalFormatting>
  <conditionalFormatting sqref="J88">
    <cfRule type="dataBar" priority="13">
      <dataBar>
        <cfvo type="min"/>
        <cfvo type="max"/>
        <color rgb="FF63C384"/>
      </dataBar>
      <extLst>
        <ext xmlns:x14="http://schemas.microsoft.com/office/spreadsheetml/2009/9/main" uri="{B025F937-C7B1-47D3-B67F-A62EFF666E3E}">
          <x14:id>{BD985248-C66D-4999-A068-CCBEEC8F85FC}</x14:id>
        </ext>
      </extLst>
    </cfRule>
  </conditionalFormatting>
  <conditionalFormatting sqref="J81:J88">
    <cfRule type="dataBar" priority="12">
      <dataBar>
        <cfvo type="min"/>
        <cfvo type="max"/>
        <color rgb="FF63C384"/>
      </dataBar>
      <extLst>
        <ext xmlns:x14="http://schemas.microsoft.com/office/spreadsheetml/2009/9/main" uri="{B025F937-C7B1-47D3-B67F-A62EFF666E3E}">
          <x14:id>{9A243065-5004-435F-B018-28C4956550D9}</x14:id>
        </ext>
      </extLst>
    </cfRule>
  </conditionalFormatting>
  <conditionalFormatting sqref="F45:G45">
    <cfRule type="colorScale" priority="8">
      <colorScale>
        <cfvo type="min"/>
        <cfvo type="max"/>
        <color rgb="FFFCFCFF"/>
        <color rgb="FF63BE7B"/>
      </colorScale>
    </cfRule>
  </conditionalFormatting>
  <conditionalFormatting sqref="F45:G45">
    <cfRule type="colorScale" priority="7">
      <colorScale>
        <cfvo type="min"/>
        <cfvo type="max"/>
        <color rgb="FFFCFCFF"/>
        <color rgb="FF63BE7B"/>
      </colorScale>
    </cfRule>
  </conditionalFormatting>
  <conditionalFormatting sqref="B45:G45">
    <cfRule type="colorScale" priority="6">
      <colorScale>
        <cfvo type="min"/>
        <cfvo type="max"/>
        <color rgb="FFFCFCFF"/>
        <color rgb="FF63BE7B"/>
      </colorScale>
    </cfRule>
  </conditionalFormatting>
  <conditionalFormatting sqref="B45:G45">
    <cfRule type="colorScale" priority="9">
      <colorScale>
        <cfvo type="min"/>
        <cfvo type="max"/>
        <color rgb="FFFCFCFF"/>
        <color rgb="FF63BE7B"/>
      </colorScale>
    </cfRule>
  </conditionalFormatting>
  <conditionalFormatting sqref="F44:G44">
    <cfRule type="colorScale" priority="4">
      <colorScale>
        <cfvo type="min"/>
        <cfvo type="max"/>
        <color rgb="FFFCFCFF"/>
        <color rgb="FF63BE7B"/>
      </colorScale>
    </cfRule>
  </conditionalFormatting>
  <conditionalFormatting sqref="F44:G44">
    <cfRule type="colorScale" priority="3">
      <colorScale>
        <cfvo type="min"/>
        <cfvo type="max"/>
        <color rgb="FFFCFCFF"/>
        <color rgb="FF63BE7B"/>
      </colorScale>
    </cfRule>
  </conditionalFormatting>
  <conditionalFormatting sqref="B44:G44">
    <cfRule type="colorScale" priority="2">
      <colorScale>
        <cfvo type="min"/>
        <cfvo type="max"/>
        <color rgb="FFFCFCFF"/>
        <color rgb="FF63BE7B"/>
      </colorScale>
    </cfRule>
  </conditionalFormatting>
  <conditionalFormatting sqref="B44:G44">
    <cfRule type="colorScale" priority="5">
      <colorScale>
        <cfvo type="min"/>
        <cfvo type="max"/>
        <color rgb="FFFCFCFF"/>
        <color rgb="FF63BE7B"/>
      </colorScale>
    </cfRule>
  </conditionalFormatting>
  <conditionalFormatting sqref="K84:K85">
    <cfRule type="dataBar" priority="1">
      <dataBar>
        <cfvo type="min"/>
        <cfvo type="max"/>
        <color rgb="FF63C384"/>
      </dataBar>
      <extLst>
        <ext xmlns:x14="http://schemas.microsoft.com/office/spreadsheetml/2009/9/main" uri="{B025F937-C7B1-47D3-B67F-A62EFF666E3E}">
          <x14:id>{F7ABDA18-B922-4D5B-AA27-E09798D05260}</x14:id>
        </ext>
      </extLst>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32F8FD85-A0A9-444B-A226-2B37E7BD4158}">
            <x14:dataBar minLength="0" maxLength="100" border="1" negativeBarBorderColorSameAsPositive="0">
              <x14:cfvo type="autoMin"/>
              <x14:cfvo type="autoMax"/>
              <x14:borderColor rgb="FF63C384"/>
              <x14:negativeFillColor rgb="FFFF0000"/>
              <x14:negativeBorderColor rgb="FFFF0000"/>
              <x14:axisColor rgb="FF000000"/>
            </x14:dataBar>
          </x14:cfRule>
          <xm:sqref>B30:D36</xm:sqref>
        </x14:conditionalFormatting>
        <x14:conditionalFormatting xmlns:xm="http://schemas.microsoft.com/office/excel/2006/main">
          <x14:cfRule type="dataBar" id="{0622EDAD-2C9B-4D5D-997A-61E9F3581662}">
            <x14:dataBar minLength="0" maxLength="100" gradient="0">
              <x14:cfvo type="autoMin"/>
              <x14:cfvo type="autoMax"/>
              <x14:negativeFillColor rgb="FFFF0000"/>
              <x14:axisColor rgb="FF000000"/>
            </x14:dataBar>
          </x14:cfRule>
          <xm:sqref>B54:G60</xm:sqref>
        </x14:conditionalFormatting>
        <x14:conditionalFormatting xmlns:xm="http://schemas.microsoft.com/office/excel/2006/main">
          <x14:cfRule type="dataBar" id="{D0CD8498-FDD8-4940-9EFF-D3548BCD79F7}">
            <x14:dataBar minLength="0" maxLength="100" gradient="0">
              <x14:cfvo type="autoMin"/>
              <x14:cfvo type="autoMax"/>
              <x14:negativeFillColor rgb="FFFF0000"/>
              <x14:axisColor rgb="FF000000"/>
            </x14:dataBar>
          </x14:cfRule>
          <xm:sqref>H54:H61</xm:sqref>
        </x14:conditionalFormatting>
        <x14:conditionalFormatting xmlns:xm="http://schemas.microsoft.com/office/excel/2006/main">
          <x14:cfRule type="dataBar" id="{79FD9823-8F4B-4BA6-89AB-3E6FEEFC0E1C}">
            <x14:dataBar minLength="0" maxLength="100" gradient="0">
              <x14:cfvo type="autoMin"/>
              <x14:cfvo type="autoMax"/>
              <x14:negativeFillColor rgb="FFFF0000"/>
              <x14:axisColor rgb="FF000000"/>
            </x14:dataBar>
          </x14:cfRule>
          <xm:sqref>B67:G73</xm:sqref>
        </x14:conditionalFormatting>
        <x14:conditionalFormatting xmlns:xm="http://schemas.microsoft.com/office/excel/2006/main">
          <x14:cfRule type="dataBar" id="{2EAE4332-16E2-4283-81E7-6D946ED231FD}">
            <x14:dataBar minLength="0" maxLength="100" gradient="0">
              <x14:cfvo type="autoMin"/>
              <x14:cfvo type="autoMax"/>
              <x14:negativeFillColor rgb="FFFF0000"/>
              <x14:axisColor rgb="FF000000"/>
            </x14:dataBar>
          </x14:cfRule>
          <xm:sqref>H67:H74</xm:sqref>
        </x14:conditionalFormatting>
        <x14:conditionalFormatting xmlns:xm="http://schemas.microsoft.com/office/excel/2006/main">
          <x14:cfRule type="dataBar" id="{EA44313C-EBCA-4AAB-8A17-C8BC6142354A}">
            <x14:dataBar minLength="0" maxLength="100" gradient="0">
              <x14:cfvo type="autoMin"/>
              <x14:cfvo type="autoMax"/>
              <x14:negativeFillColor rgb="FFFF0000"/>
              <x14:axisColor rgb="FF000000"/>
            </x14:dataBar>
          </x14:cfRule>
          <xm:sqref>K60:K61 J60 J54:K59 N54:N61</xm:sqref>
        </x14:conditionalFormatting>
        <x14:conditionalFormatting xmlns:xm="http://schemas.microsoft.com/office/excel/2006/main">
          <x14:cfRule type="dataBar" id="{44B8AE11-D2CA-42C4-859D-9163901498BB}">
            <x14:dataBar minLength="0" maxLength="100" gradient="0">
              <x14:cfvo type="autoMin"/>
              <x14:cfvo type="autoMax"/>
              <x14:negativeFillColor rgb="FFFF0000"/>
              <x14:axisColor rgb="FF000000"/>
            </x14:dataBar>
          </x14:cfRule>
          <xm:sqref>N67:N74</xm:sqref>
        </x14:conditionalFormatting>
        <x14:conditionalFormatting xmlns:xm="http://schemas.microsoft.com/office/excel/2006/main">
          <x14:cfRule type="dataBar" id="{49740DD6-D3F6-47FA-ABA0-D98D7D434353}">
            <x14:dataBar minLength="0" maxLength="100" gradient="0">
              <x14:cfvo type="autoMin"/>
              <x14:cfvo type="autoMax"/>
              <x14:negativeFillColor rgb="FFFF0000"/>
              <x14:axisColor rgb="FF000000"/>
            </x14:dataBar>
          </x14:cfRule>
          <xm:sqref>B61:G61</xm:sqref>
        </x14:conditionalFormatting>
        <x14:conditionalFormatting xmlns:xm="http://schemas.microsoft.com/office/excel/2006/main">
          <x14:cfRule type="dataBar" id="{69E82BCF-6476-47D0-92B2-803D05720C37}">
            <x14:dataBar minLength="0" maxLength="100" gradient="0">
              <x14:cfvo type="autoMin"/>
              <x14:cfvo type="autoMax"/>
              <x14:negativeFillColor rgb="FFFF0000"/>
              <x14:axisColor rgb="FF000000"/>
            </x14:dataBar>
          </x14:cfRule>
          <xm:sqref>J61</xm:sqref>
        </x14:conditionalFormatting>
        <x14:conditionalFormatting xmlns:xm="http://schemas.microsoft.com/office/excel/2006/main">
          <x14:cfRule type="dataBar" id="{618C9AB9-0E76-44E2-8FB0-B371E587557F}">
            <x14:dataBar minLength="0" maxLength="100" gradient="0">
              <x14:cfvo type="autoMin"/>
              <x14:cfvo type="autoMax"/>
              <x14:negativeFillColor rgb="FFFF0000"/>
              <x14:axisColor rgb="FF000000"/>
            </x14:dataBar>
          </x14:cfRule>
          <xm:sqref>B74:G74</xm:sqref>
        </x14:conditionalFormatting>
        <x14:conditionalFormatting xmlns:xm="http://schemas.microsoft.com/office/excel/2006/main">
          <x14:cfRule type="dataBar" id="{254B6AAF-78F8-4453-BC6B-4F586A831E0C}">
            <x14:dataBar minLength="0" maxLength="100" border="1" negativeBarBorderColorSameAsPositive="0">
              <x14:cfvo type="autoMin"/>
              <x14:cfvo type="autoMax"/>
              <x14:borderColor rgb="FF63C384"/>
              <x14:negativeFillColor rgb="FFFF0000"/>
              <x14:negativeBorderColor rgb="FFFF0000"/>
              <x14:axisColor rgb="FF000000"/>
            </x14:dataBar>
          </x14:cfRule>
          <xm:sqref>B37:D37</xm:sqref>
        </x14:conditionalFormatting>
        <x14:conditionalFormatting xmlns:xm="http://schemas.microsoft.com/office/excel/2006/main">
          <x14:cfRule type="dataBar" id="{4E53B072-427C-492D-AAC9-5DB34CB8796A}">
            <x14:dataBar minLength="0" maxLength="100" gradient="0">
              <x14:cfvo type="autoMin"/>
              <x14:cfvo type="autoMax"/>
              <x14:negativeFillColor rgb="FFFF0000"/>
              <x14:axisColor rgb="FF000000"/>
            </x14:dataBar>
          </x14:cfRule>
          <xm:sqref>B81:G87</xm:sqref>
        </x14:conditionalFormatting>
        <x14:conditionalFormatting xmlns:xm="http://schemas.microsoft.com/office/excel/2006/main">
          <x14:cfRule type="dataBar" id="{535493EB-367E-404C-BF31-E2E3D6CA20A1}">
            <x14:dataBar minLength="0" maxLength="100" gradient="0">
              <x14:cfvo type="autoMin"/>
              <x14:cfvo type="autoMax"/>
              <x14:negativeFillColor rgb="FFFF0000"/>
              <x14:axisColor rgb="FF000000"/>
            </x14:dataBar>
          </x14:cfRule>
          <xm:sqref>H81:H88</xm:sqref>
        </x14:conditionalFormatting>
        <x14:conditionalFormatting xmlns:xm="http://schemas.microsoft.com/office/excel/2006/main">
          <x14:cfRule type="dataBar" id="{1DA56451-B2BB-4F90-BC7E-352051FCCB8D}">
            <x14:dataBar minLength="0" maxLength="100" gradient="0">
              <x14:cfvo type="autoMin"/>
              <x14:cfvo type="autoMax"/>
              <x14:negativeFillColor rgb="FFFF0000"/>
              <x14:axisColor rgb="FF000000"/>
            </x14:dataBar>
          </x14:cfRule>
          <xm:sqref>N81:N88</xm:sqref>
        </x14:conditionalFormatting>
        <x14:conditionalFormatting xmlns:xm="http://schemas.microsoft.com/office/excel/2006/main">
          <x14:cfRule type="dataBar" id="{A793E9E3-3429-40A8-A7D4-01F0735F82FA}">
            <x14:dataBar minLength="0" maxLength="100" gradient="0">
              <x14:cfvo type="autoMin"/>
              <x14:cfvo type="autoMax"/>
              <x14:negativeFillColor rgb="FFFF0000"/>
              <x14:axisColor rgb="FF000000"/>
            </x14:dataBar>
          </x14:cfRule>
          <xm:sqref>B88:G88</xm:sqref>
        </x14:conditionalFormatting>
        <x14:conditionalFormatting xmlns:xm="http://schemas.microsoft.com/office/excel/2006/main">
          <x14:cfRule type="dataBar" id="{3FA84FC1-4FBE-4084-B674-D87174E22DE5}">
            <x14:dataBar minLength="0" maxLength="100" gradient="0">
              <x14:cfvo type="autoMin"/>
              <x14:cfvo type="autoMax"/>
              <x14:negativeFillColor rgb="FFFF0000"/>
              <x14:axisColor rgb="FF000000"/>
            </x14:dataBar>
          </x14:cfRule>
          <xm:sqref>K81:K83 K86:K88</xm:sqref>
        </x14:conditionalFormatting>
        <x14:conditionalFormatting xmlns:xm="http://schemas.microsoft.com/office/excel/2006/main">
          <x14:cfRule type="dataBar" id="{C28F2922-9F4F-4DFB-851B-0224FA8AEB71}">
            <x14:dataBar minLength="0" maxLength="100" gradient="0">
              <x14:cfvo type="autoMin"/>
              <x14:cfvo type="autoMax"/>
              <x14:negativeFillColor rgb="FFFF0000"/>
              <x14:axisColor rgb="FF000000"/>
            </x14:dataBar>
          </x14:cfRule>
          <xm:sqref>K67:K74</xm:sqref>
        </x14:conditionalFormatting>
        <x14:conditionalFormatting xmlns:xm="http://schemas.microsoft.com/office/excel/2006/main">
          <x14:cfRule type="dataBar" id="{B77D2769-4C32-4610-9825-CA4FCC1043C8}">
            <x14:dataBar minLength="0" maxLength="100" gradient="0">
              <x14:cfvo type="autoMin"/>
              <x14:cfvo type="autoMax"/>
              <x14:negativeFillColor rgb="FFFF0000"/>
              <x14:axisColor rgb="FF000000"/>
            </x14:dataBar>
          </x14:cfRule>
          <xm:sqref>B30:D37</xm:sqref>
        </x14:conditionalFormatting>
        <x14:conditionalFormatting xmlns:xm="http://schemas.microsoft.com/office/excel/2006/main">
          <x14:cfRule type="dataBar" id="{F5D29FA7-7A7B-4454-8494-A65DEABB5FBD}">
            <x14:dataBar minLength="0" maxLength="100" gradient="0">
              <x14:cfvo type="autoMin"/>
              <x14:cfvo type="autoMax"/>
              <x14:negativeFillColor rgb="FFFF0000"/>
              <x14:axisColor rgb="FF000000"/>
            </x14:dataBar>
          </x14:cfRule>
          <xm:sqref>J54:J61</xm:sqref>
        </x14:conditionalFormatting>
        <x14:conditionalFormatting xmlns:xm="http://schemas.microsoft.com/office/excel/2006/main">
          <x14:cfRule type="dataBar" id="{525761D7-4CEA-45A4-AB8B-87D8435E6FE9}">
            <x14:dataBar minLength="0" maxLength="100" gradient="0">
              <x14:cfvo type="autoMin"/>
              <x14:cfvo type="autoMax"/>
              <x14:negativeFillColor rgb="FFFF0000"/>
              <x14:axisColor rgb="FF000000"/>
            </x14:dataBar>
          </x14:cfRule>
          <xm:sqref>J67:J73</xm:sqref>
        </x14:conditionalFormatting>
        <x14:conditionalFormatting xmlns:xm="http://schemas.microsoft.com/office/excel/2006/main">
          <x14:cfRule type="dataBar" id="{392DC769-F38D-4D36-823A-B6E68D5899DD}">
            <x14:dataBar minLength="0" maxLength="100" gradient="0">
              <x14:cfvo type="autoMin"/>
              <x14:cfvo type="autoMax"/>
              <x14:negativeFillColor rgb="FFFF0000"/>
              <x14:axisColor rgb="FF000000"/>
            </x14:dataBar>
          </x14:cfRule>
          <xm:sqref>J74</xm:sqref>
        </x14:conditionalFormatting>
        <x14:conditionalFormatting xmlns:xm="http://schemas.microsoft.com/office/excel/2006/main">
          <x14:cfRule type="dataBar" id="{9AD75A87-6833-473B-BE76-0C7B6020F5D8}">
            <x14:dataBar minLength="0" maxLength="100" gradient="0">
              <x14:cfvo type="autoMin"/>
              <x14:cfvo type="autoMax"/>
              <x14:negativeFillColor rgb="FFFF0000"/>
              <x14:axisColor rgb="FF000000"/>
            </x14:dataBar>
          </x14:cfRule>
          <xm:sqref>J67:J74</xm:sqref>
        </x14:conditionalFormatting>
        <x14:conditionalFormatting xmlns:xm="http://schemas.microsoft.com/office/excel/2006/main">
          <x14:cfRule type="dataBar" id="{39CA1993-CECE-424B-BDD1-3A7142097849}">
            <x14:dataBar minLength="0" maxLength="100" gradient="0">
              <x14:cfvo type="autoMin"/>
              <x14:cfvo type="autoMax"/>
              <x14:negativeFillColor rgb="FFFF0000"/>
              <x14:axisColor rgb="FF000000"/>
            </x14:dataBar>
          </x14:cfRule>
          <xm:sqref>J81:J87</xm:sqref>
        </x14:conditionalFormatting>
        <x14:conditionalFormatting xmlns:xm="http://schemas.microsoft.com/office/excel/2006/main">
          <x14:cfRule type="dataBar" id="{BD985248-C66D-4999-A068-CCBEEC8F85FC}">
            <x14:dataBar minLength="0" maxLength="100" gradient="0">
              <x14:cfvo type="autoMin"/>
              <x14:cfvo type="autoMax"/>
              <x14:negativeFillColor rgb="FFFF0000"/>
              <x14:axisColor rgb="FF000000"/>
            </x14:dataBar>
          </x14:cfRule>
          <xm:sqref>J88</xm:sqref>
        </x14:conditionalFormatting>
        <x14:conditionalFormatting xmlns:xm="http://schemas.microsoft.com/office/excel/2006/main">
          <x14:cfRule type="dataBar" id="{9A243065-5004-435F-B018-28C4956550D9}">
            <x14:dataBar minLength="0" maxLength="100" gradient="0">
              <x14:cfvo type="autoMin"/>
              <x14:cfvo type="autoMax"/>
              <x14:negativeFillColor rgb="FFFF0000"/>
              <x14:axisColor rgb="FF000000"/>
            </x14:dataBar>
          </x14:cfRule>
          <xm:sqref>J81:J88</xm:sqref>
        </x14:conditionalFormatting>
        <x14:conditionalFormatting xmlns:xm="http://schemas.microsoft.com/office/excel/2006/main">
          <x14:cfRule type="dataBar" id="{F7ABDA18-B922-4D5B-AA27-E09798D05260}">
            <x14:dataBar minLength="0" maxLength="100" gradient="0">
              <x14:cfvo type="autoMin"/>
              <x14:cfvo type="autoMax"/>
              <x14:negativeFillColor rgb="FFFF0000"/>
              <x14:axisColor rgb="FF000000"/>
            </x14:dataBar>
          </x14:cfRule>
          <xm:sqref>K84:K85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graphe__web_sol_sup</vt:lpstr>
      <vt:lpstr>graphe_web_sol_int</vt:lpstr>
      <vt:lpstr>Irrigation_gain_MN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LECOMTE</dc:creator>
  <cp:lastModifiedBy>Vincent LECOMTE</cp:lastModifiedBy>
  <dcterms:created xsi:type="dcterms:W3CDTF">2018-12-03T16:29:06Z</dcterms:created>
  <dcterms:modified xsi:type="dcterms:W3CDTF">2019-01-18T15:15:27Z</dcterms:modified>
</cp:coreProperties>
</file>